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<sst xmlns="http://schemas.openxmlformats.org/spreadsheetml/2006/main" uniqueCount="164">
  <si>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</si>
  <si>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</si>
  <si>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</si>
  <si>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</si>
  <si>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</si>
  <si>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</si>
  <si>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</si>
  <si>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</si>
  <si>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</si>
  <si>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</si>
  <si>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</si>
  <si>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</si>
  <si>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</si>
  <si>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</si>
  <si>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</si>
  <si>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</si>
  <si>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</si>
  <si>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</si>
  <si>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</si>
  <si>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</si>
  <si>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PESCARA 6</t>
  </si>
  <si>
    <t>65129 PESCARA (PE) - VIA SCARFOGLIO, 35 - C.F. 91117720689 C.M. PEIC83200Q</t>
  </si>
  <si>
    <t>2022</t>
  </si>
  <si>
    <t>2022000368 del 03/01/2022</t>
  </si>
  <si>
    <t>2022000369 del 03/01/2022</t>
  </si>
  <si>
    <t>PAE0000163 del 14/01/2022</t>
  </si>
  <si>
    <t>FPA 182/2021 del 22/10/2021</t>
  </si>
  <si>
    <t>04/13/2022 del 31/01/2022</t>
  </si>
  <si>
    <t>V3-2317 del 17/01/2022</t>
  </si>
  <si>
    <t>13/00 del 05/01/2022</t>
  </si>
  <si>
    <t>AO00494963 del 14/01/2022</t>
  </si>
  <si>
    <t>6/22 del 14/01/2022</t>
  </si>
  <si>
    <t>12 del 31/01/2022</t>
  </si>
  <si>
    <t>34/00 del 14/01/2022</t>
  </si>
  <si>
    <t>1/PA del 13/01/2022</t>
  </si>
  <si>
    <t>1PA/2022 del 10/01/2022</t>
  </si>
  <si>
    <t>35/PA del 03/01/2022</t>
  </si>
  <si>
    <t>V3-594 del 05/01/2022</t>
  </si>
  <si>
    <t>34/PA del 03/01/2022</t>
  </si>
  <si>
    <t>T0001 del 14/01/2022</t>
  </si>
  <si>
    <t>23/10 del 31/01/2022</t>
  </si>
  <si>
    <t>79 del 28/01/2022</t>
  </si>
  <si>
    <t>V3-30489 del 30/11/2021</t>
  </si>
  <si>
    <t>1022043803 del 18/02/2022</t>
  </si>
  <si>
    <t>9/01 del 31/01/2022</t>
  </si>
  <si>
    <t>339/21 del 20/10/2021</t>
  </si>
  <si>
    <t>8P00026113 del 10/02/2022</t>
  </si>
  <si>
    <t>3002/FVISE del 10/02/2022</t>
  </si>
  <si>
    <t>555 del 09/12/2021</t>
  </si>
  <si>
    <t>23E del 22/02/2022</t>
  </si>
  <si>
    <t>24E del 22/02/2022</t>
  </si>
  <si>
    <t>2/132 del 08/03/2022</t>
  </si>
  <si>
    <t>31E del 02/03/2022</t>
  </si>
  <si>
    <t>59/10 del 28/02/2022</t>
  </si>
  <si>
    <t>3/PA del 24/02/2022</t>
  </si>
  <si>
    <t>4807/FVISE del 08/03/2022</t>
  </si>
  <si>
    <t>04/41/2022 del 25/02/2022</t>
  </si>
  <si>
    <t>AO04466058 del 12/03/2022</t>
  </si>
  <si>
    <t>1022058281 del 02/03/2022</t>
  </si>
  <si>
    <t>67/PA del 07/03/2022</t>
  </si>
  <si>
    <t>79/PA del 04/04/2022</t>
  </si>
  <si>
    <t>65/PA del 07/03/2022</t>
  </si>
  <si>
    <t>1022098008 del 12/04/2022</t>
  </si>
  <si>
    <t>41/PA del 19/04/2022</t>
  </si>
  <si>
    <t>V3-12922 del 22/04/2022</t>
  </si>
  <si>
    <t>626 del 21/03/2022</t>
  </si>
  <si>
    <t>886/00 del 21/04/2022</t>
  </si>
  <si>
    <t>277 del 02/05/2022</t>
  </si>
  <si>
    <t>T0008 del 16/03/2022</t>
  </si>
  <si>
    <t>69/01 del 31/03/2022</t>
  </si>
  <si>
    <t>105/10 del 31/03/2022</t>
  </si>
  <si>
    <t>39E del 31/03/2022</t>
  </si>
  <si>
    <t>721/00 del 24/03/2022</t>
  </si>
  <si>
    <t>66/PA del 07/03/2022</t>
  </si>
  <si>
    <t>8P00047010 del 11/04/2022</t>
  </si>
  <si>
    <t>1608/PA del 19/04/2022</t>
  </si>
  <si>
    <t>6105/FVISE del 31/03/2022</t>
  </si>
  <si>
    <t>156 del 30/04/2022</t>
  </si>
  <si>
    <t>2278/FVIFO del 26/04/2022</t>
  </si>
  <si>
    <t>PAE0008796 del 14/03/2022</t>
  </si>
  <si>
    <t>1022122399 del 02/05/2022</t>
  </si>
  <si>
    <t>214E del 13/05/2022</t>
  </si>
  <si>
    <t>04/75/2022 del 20/05/2022</t>
  </si>
  <si>
    <t>156/10 del 31/05/2022</t>
  </si>
  <si>
    <t>FATTPA 15_22 del 27/05/2022</t>
  </si>
  <si>
    <t>0000376 del 27/05/2022</t>
  </si>
  <si>
    <t>1022154205 del 30/05/2022</t>
  </si>
  <si>
    <t>04/77/2022 del 23/05/2022</t>
  </si>
  <si>
    <t>V3-17248 del 25/05/2022</t>
  </si>
  <si>
    <t>AO08416942 del 14/05/2022</t>
  </si>
  <si>
    <t>165 del 23/05/2022</t>
  </si>
  <si>
    <t>2022023227 del 13/05/2022</t>
  </si>
  <si>
    <t>FATTPA 14_22 del 27/05/2022</t>
  </si>
  <si>
    <t>12100600010000056333 del 14/10/2021</t>
  </si>
  <si>
    <t>1033 /PA del 31/05/2022</t>
  </si>
  <si>
    <t>8252/FVISE del 07/06/2022</t>
  </si>
  <si>
    <t>815 del 01/06/2022</t>
  </si>
  <si>
    <t>8P00105567 del 09/06/2022</t>
  </si>
  <si>
    <t>PAE0017800 del 14/05/2022</t>
  </si>
  <si>
    <t>42 del 19/05/2022</t>
  </si>
  <si>
    <t>101 del 18/03/2022</t>
  </si>
  <si>
    <t>301/2022 del 23/06/2022</t>
  </si>
  <si>
    <t>FE154 del 15/06/2022</t>
  </si>
  <si>
    <t>PA/4 del 31/05/2022</t>
  </si>
  <si>
    <t>350 del 15/06/2022</t>
  </si>
  <si>
    <t>111/PA del 01/07/2022</t>
  </si>
  <si>
    <t>04/90/2022 del 20/06/2022</t>
  </si>
  <si>
    <t>318/2022 del 29/06/2022</t>
  </si>
  <si>
    <t>179/10 del 30/06/2022</t>
  </si>
  <si>
    <t>PAE0026865 del 14/07/2022</t>
  </si>
  <si>
    <t>AO12324243 del 14/07/2022</t>
  </si>
  <si>
    <t>1022180196 del 04/07/2022</t>
  </si>
  <si>
    <t>8P00154149 del 11/08/2022</t>
  </si>
  <si>
    <t>16 del 08/07/2022</t>
  </si>
  <si>
    <t>1022212650 del 01/08/2022</t>
  </si>
  <si>
    <t>04/88/2022 del 16/06/2022</t>
  </si>
  <si>
    <t>21 del 08/09/2022</t>
  </si>
  <si>
    <t>2784 del 09/09/2022</t>
  </si>
  <si>
    <t>22T0164823 del 30/08/2022</t>
  </si>
  <si>
    <t>12200602860000001275 del 07/09/2022</t>
  </si>
  <si>
    <t>7/PA del 12/09/2022</t>
  </si>
  <si>
    <t>FE  000308 del 13/09/2022</t>
  </si>
  <si>
    <t>6023 del 22/09/2022</t>
  </si>
  <si>
    <t>1022250338 del 26/09/2022</t>
  </si>
  <si>
    <t>0185/B/2022 del 19/09/2022</t>
  </si>
  <si>
    <t>3/PA del 11/10/2022</t>
  </si>
  <si>
    <t>FT_PA223 del 23/09/2022</t>
  </si>
  <si>
    <t>PAE0035824 del 14/09/2022</t>
  </si>
  <si>
    <t>546 del 04/10/2022</t>
  </si>
  <si>
    <t>144/PA del 01/10/2022</t>
  </si>
  <si>
    <t>49PA del 03/10/2022</t>
  </si>
  <si>
    <t>10/PA del 26/10/2022</t>
  </si>
  <si>
    <t>0236/B/2022 del 28/10/2022</t>
  </si>
  <si>
    <t>69/PA del 10/06/2022</t>
  </si>
  <si>
    <t>581/PA del 30/08/2022</t>
  </si>
  <si>
    <t>22040014 del 31/10/2022</t>
  </si>
  <si>
    <t>2355 /PA del 27/10/2022</t>
  </si>
  <si>
    <t>336 del 31/10/2022</t>
  </si>
  <si>
    <t>621/2022 del 08/11/2022</t>
  </si>
  <si>
    <t>0027/D/2022 del 19/10/2022</t>
  </si>
  <si>
    <t>FATTPA 26_22 del 27/07/2022</t>
  </si>
  <si>
    <t>234  del 02/12/2022</t>
  </si>
  <si>
    <t>48514 del 30/11/2022</t>
  </si>
  <si>
    <t>2022S3002499 del 30/11/2022</t>
  </si>
  <si>
    <t>2022S3002389 del 29/11/2022</t>
  </si>
  <si>
    <t>12200600010000053892 del 15/11/2022</t>
  </si>
  <si>
    <t>2022S3002388 del 29/11/2022</t>
  </si>
  <si>
    <t>12839/FVISE del 21/11/2022</t>
  </si>
  <si>
    <t>PAE0044547 del 14/11/2022</t>
  </si>
  <si>
    <t>1022309111 del 01/12/2022</t>
  </si>
  <si>
    <t>0308/B/2022 del 10/12/2022</t>
  </si>
  <si>
    <t>2022BENA005004449 del 08/12/2022</t>
  </si>
  <si>
    <t>35-PA del 11/11/2022</t>
  </si>
  <si>
    <t>36-PA del 25/11/2022</t>
  </si>
  <si>
    <t>22T0384014 del 29/10/2022</t>
  </si>
  <si>
    <t>10/E/2022 del 15/12/2022</t>
  </si>
  <si>
    <t>377/2022 del 16/11/2022</t>
  </si>
  <si>
    <t>FPA 1/22 del 26/10/2022</t>
  </si>
  <si>
    <t>4475 del 22/07/2022</t>
  </si>
  <si>
    <t>000607/22 del 16/12/2022</t>
  </si>
  <si>
    <t>276PA del 15/12/2022</t>
  </si>
  <si>
    <t>0/3255 del 15/12/2022</t>
  </si>
  <si>
    <t>FVL1154 del 15/12/2022</t>
  </si>
  <si>
    <t>FVL1156 del 15/12/2022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</si>
</sst>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141</v>
      </c>
      <c r="B9" s="32"/>
      <c r="C9" s="31">
        <f>SUM(C13:C16)</f>
        <v>163292.39</v>
      </c>
      <c r="D9" s="32"/>
      <c r="E9" s="37">
        <f>('Trimestre 1'!H1+'Trimestre 2'!H1+'Trimestre 3'!H1+'Trimestre 4'!H1)/C9</f>
        <v>27.123305206315543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26</v>
      </c>
      <c r="C13" s="26">
        <f>'Trimestre 1'!B1</f>
        <v>18189.189999999995</v>
      </c>
      <c r="D13" s="26">
        <f>'Trimestre 1'!G1</f>
        <v>-7.9139065565866318</v>
      </c>
      <c r="E13" s="26">
        <v>6225.89</v>
      </c>
      <c r="F13" s="30">
        <v>4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56</v>
      </c>
      <c r="C14" s="26">
        <f>'Trimestre 2'!B1</f>
        <v>38424.13</v>
      </c>
      <c r="D14" s="26">
        <f>'Trimestre 2'!G1</f>
        <v>-9.2440509805733022</v>
      </c>
      <c r="E14" s="26">
        <v>4479.83</v>
      </c>
      <c r="F14" s="30">
        <v>5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14</v>
      </c>
      <c r="C15" s="26">
        <f>'Trimestre 3'!B1</f>
        <v>3584.36</v>
      </c>
      <c r="D15" s="26">
        <f>'Trimestre 3'!G1</f>
        <v>-6.5460322360671075</v>
      </c>
      <c r="E15" s="26">
        <v>55954.18</v>
      </c>
      <c r="F15" s="30">
        <v>7</v>
      </c>
    </row>
    <row r="16" spans="1:6" ht="21.75" customHeight="1">
      <c r="A16" s="25" t="s">
        <v>16</v>
      </c>
      <c r="B16" s="14">
        <f>'Trimestre 4'!C1</f>
        <v>45</v>
      </c>
      <c r="C16" s="26">
        <f>'Trimestre 4'!B1</f>
        <v>103094.71</v>
      </c>
      <c r="D16" s="26">
        <f>'Trimestre 4'!G1</f>
        <v>48.029960359251696</v>
      </c>
      <c r="E16" s="26">
        <v>18095.64</v>
      </c>
      <c r="F16" s="30">
        <v>14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18189.189999999995</v>
      </c>
      <c r="C1" s="49">
        <f>COUNTA(A4:A203)</f>
        <v>26</v>
      </c>
      <c r="G1" s="13">
        <f>IF(B1&lt;&gt;0,H1/B1,0)</f>
        <v>-7.9139065565866318</v>
      </c>
      <c r="H1" s="12">
        <f>SUM(H4:H195)</f>
        <v>-143947.55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2177.7</v>
      </c>
      <c r="C4" s="10">
        <v>44604</v>
      </c>
      <c r="D4" s="10">
        <v>44582</v>
      </c>
      <c r="E4" s="10"/>
      <c r="F4" s="10"/>
      <c r="G4" s="1">
        <f>D4-C4-(F4-E4)</f>
        <v>-22</v>
      </c>
      <c r="H4" s="9">
        <f>B4*G4</f>
        <v>-47909.4</v>
      </c>
    </row>
    <row r="5" spans="1:8">
      <c r="A5" s="16" t="s">
        <v>24</v>
      </c>
      <c r="B5" s="9">
        <v>916.3</v>
      </c>
      <c r="C5" s="10">
        <v>44604</v>
      </c>
      <c r="D5" s="10">
        <v>44582</v>
      </c>
      <c r="E5" s="10"/>
      <c r="F5" s="10"/>
      <c r="G5" s="1">
        <f t="shared" si="0" ref="G5:G68">D5-C5-(F5-E5)</f>
        <v>-22</v>
      </c>
      <c r="H5" s="9">
        <f t="shared" si="1" ref="H5:H68">B5*G5</f>
        <v>-20158.6</v>
      </c>
    </row>
    <row r="6" spans="1:8">
      <c r="A6" s="16" t="s">
        <v>25</v>
      </c>
      <c r="B6" s="9">
        <v>150</v>
      </c>
      <c r="C6" s="10">
        <v>44615</v>
      </c>
      <c r="D6" s="10">
        <v>44608</v>
      </c>
      <c r="E6" s="10"/>
      <c r="F6" s="10"/>
      <c r="G6" s="1">
        <f t="shared" si="0">D6-C6-(F6-E6)</f>
        <v>-7</v>
      </c>
      <c r="H6" s="9">
        <f t="shared" si="1">B6*G6</f>
        <v>-1050</v>
      </c>
    </row>
    <row r="7" spans="1:8">
      <c r="A7" s="16" t="s">
        <v>26</v>
      </c>
      <c r="B7" s="9">
        <v>207</v>
      </c>
      <c r="C7" s="10">
        <v>44533</v>
      </c>
      <c r="D7" s="10">
        <v>44608</v>
      </c>
      <c r="E7" s="10"/>
      <c r="F7" s="10"/>
      <c r="G7" s="1">
        <f t="shared" si="0">D7-C7-(F7-E7)</f>
        <v>75</v>
      </c>
      <c r="H7" s="9">
        <f t="shared" si="1">B7*G7</f>
        <v>15525</v>
      </c>
    </row>
    <row r="8" spans="1:8">
      <c r="A8" s="16" t="s">
        <v>27</v>
      </c>
      <c r="B8" s="9">
        <v>1605</v>
      </c>
      <c r="C8" s="10">
        <v>44633</v>
      </c>
      <c r="D8" s="10">
        <v>44608</v>
      </c>
      <c r="E8" s="10"/>
      <c r="F8" s="10"/>
      <c r="G8" s="1">
        <f t="shared" si="0">D8-C8-(F8-E8)</f>
        <v>-25</v>
      </c>
      <c r="H8" s="9">
        <f t="shared" si="1">B8*G8</f>
        <v>-40125</v>
      </c>
    </row>
    <row r="9" spans="1:8">
      <c r="A9" s="16" t="s">
        <v>28</v>
      </c>
      <c r="B9" s="9">
        <v>494.5</v>
      </c>
      <c r="C9" s="10">
        <v>44611</v>
      </c>
      <c r="D9" s="10">
        <v>44608</v>
      </c>
      <c r="E9" s="10"/>
      <c r="F9" s="10"/>
      <c r="G9" s="1">
        <f t="shared" si="0">D9-C9-(F9-E9)</f>
        <v>-3</v>
      </c>
      <c r="H9" s="9">
        <f t="shared" si="1">B9*G9</f>
        <v>-1483.5</v>
      </c>
    </row>
    <row r="10" spans="1:8">
      <c r="A10" s="16" t="s">
        <v>29</v>
      </c>
      <c r="B10" s="9">
        <v>169</v>
      </c>
      <c r="C10" s="10">
        <v>44604</v>
      </c>
      <c r="D10" s="10">
        <v>44608</v>
      </c>
      <c r="E10" s="10"/>
      <c r="F10" s="10"/>
      <c r="G10" s="1">
        <f t="shared" si="0">D10-C10-(F10-E10)</f>
        <v>4</v>
      </c>
      <c r="H10" s="9">
        <f t="shared" si="1">B10*G10</f>
        <v>676</v>
      </c>
    </row>
    <row r="11" spans="1:8">
      <c r="A11" s="16" t="s">
        <v>30</v>
      </c>
      <c r="B11" s="9">
        <v>738.9</v>
      </c>
      <c r="C11" s="10">
        <v>44611</v>
      </c>
      <c r="D11" s="10">
        <v>44608</v>
      </c>
      <c r="E11" s="10"/>
      <c r="F11" s="10"/>
      <c r="G11" s="1">
        <f t="shared" si="0">D11-C11-(F11-E11)</f>
        <v>-3</v>
      </c>
      <c r="H11" s="9">
        <f t="shared" si="1">B11*G11</f>
        <v>-2216.7</v>
      </c>
    </row>
    <row r="12" spans="1:8">
      <c r="A12" s="16" t="s">
        <v>31</v>
      </c>
      <c r="B12" s="9">
        <v>640</v>
      </c>
      <c r="C12" s="10">
        <v>44611</v>
      </c>
      <c r="D12" s="10">
        <v>44608</v>
      </c>
      <c r="E12" s="10"/>
      <c r="F12" s="10"/>
      <c r="G12" s="1">
        <f t="shared" si="0">D12-C12-(F12-E12)</f>
        <v>-3</v>
      </c>
      <c r="H12" s="9">
        <f t="shared" si="1">B12*G12</f>
        <v>-1920</v>
      </c>
    </row>
    <row r="13" spans="1:8">
      <c r="A13" s="16" t="s">
        <v>32</v>
      </c>
      <c r="B13" s="9">
        <v>200</v>
      </c>
      <c r="C13" s="10">
        <v>44629</v>
      </c>
      <c r="D13" s="10">
        <v>44610</v>
      </c>
      <c r="E13" s="10"/>
      <c r="F13" s="10"/>
      <c r="G13" s="1">
        <f t="shared" si="0">D13-C13-(F13-E13)</f>
        <v>-19</v>
      </c>
      <c r="H13" s="9">
        <f t="shared" si="1">B13*G13</f>
        <v>-3800</v>
      </c>
    </row>
    <row r="14" spans="1:8">
      <c r="A14" s="16" t="s">
        <v>33</v>
      </c>
      <c r="B14" s="9">
        <v>184</v>
      </c>
      <c r="C14" s="10">
        <v>44611</v>
      </c>
      <c r="D14" s="10">
        <v>44610</v>
      </c>
      <c r="E14" s="10"/>
      <c r="F14" s="10"/>
      <c r="G14" s="1">
        <f t="shared" si="0">D14-C14-(F14-E14)</f>
        <v>-1</v>
      </c>
      <c r="H14" s="9">
        <f t="shared" si="1">B14*G14</f>
        <v>-184</v>
      </c>
    </row>
    <row r="15" spans="1:8">
      <c r="A15" s="16" t="s">
        <v>34</v>
      </c>
      <c r="B15" s="9">
        <v>159.59</v>
      </c>
      <c r="C15" s="10">
        <v>44611</v>
      </c>
      <c r="D15" s="10">
        <v>44610</v>
      </c>
      <c r="E15" s="10"/>
      <c r="F15" s="10"/>
      <c r="G15" s="1">
        <f t="shared" si="0">D15-C15-(F15-E15)</f>
        <v>-1</v>
      </c>
      <c r="H15" s="9">
        <f t="shared" si="1">B15*G15</f>
        <v>-159.59</v>
      </c>
    </row>
    <row r="16" spans="1:8">
      <c r="A16" s="16" t="s">
        <v>35</v>
      </c>
      <c r="B16" s="9">
        <v>33.93</v>
      </c>
      <c r="C16" s="10">
        <v>44604</v>
      </c>
      <c r="D16" s="10">
        <v>44610</v>
      </c>
      <c r="E16" s="10"/>
      <c r="F16" s="10"/>
      <c r="G16" s="1">
        <f t="shared" si="0">D16-C16-(F16-E16)</f>
        <v>6</v>
      </c>
      <c r="H16" s="9">
        <f t="shared" si="1">B16*G16</f>
        <v>203.58</v>
      </c>
    </row>
    <row r="17" spans="1:8">
      <c r="A17" s="16" t="s">
        <v>36</v>
      </c>
      <c r="B17" s="9">
        <v>615.12</v>
      </c>
      <c r="C17" s="10">
        <v>44611</v>
      </c>
      <c r="D17" s="10">
        <v>44610</v>
      </c>
      <c r="E17" s="10"/>
      <c r="F17" s="10"/>
      <c r="G17" s="1">
        <f t="shared" si="0">D17-C17-(F17-E17)</f>
        <v>-1</v>
      </c>
      <c r="H17" s="9">
        <f t="shared" si="1">B17*G17</f>
        <v>-615.12</v>
      </c>
    </row>
    <row r="18" spans="1:8">
      <c r="A18" s="16" t="s">
        <v>37</v>
      </c>
      <c r="B18" s="9">
        <v>1239.14</v>
      </c>
      <c r="C18" s="10">
        <v>44604</v>
      </c>
      <c r="D18" s="10">
        <v>44610</v>
      </c>
      <c r="E18" s="10"/>
      <c r="F18" s="10"/>
      <c r="G18" s="1">
        <f t="shared" si="0">D18-C18-(F18-E18)</f>
        <v>6</v>
      </c>
      <c r="H18" s="9">
        <f t="shared" si="1">B18*G18</f>
        <v>7434.84</v>
      </c>
    </row>
    <row r="19" spans="1:8">
      <c r="A19" s="16" t="s">
        <v>38</v>
      </c>
      <c r="B19" s="9">
        <v>898.18</v>
      </c>
      <c r="C19" s="10">
        <v>44611</v>
      </c>
      <c r="D19" s="10">
        <v>44610</v>
      </c>
      <c r="E19" s="10"/>
      <c r="F19" s="10"/>
      <c r="G19" s="1">
        <f t="shared" si="0">D19-C19-(F19-E19)</f>
        <v>-1</v>
      </c>
      <c r="H19" s="9">
        <f t="shared" si="1">B19*G19</f>
        <v>-898.18</v>
      </c>
    </row>
    <row r="20" spans="1:8">
      <c r="A20" s="16" t="s">
        <v>39</v>
      </c>
      <c r="B20" s="9">
        <v>1650.81</v>
      </c>
      <c r="C20" s="10">
        <v>44615</v>
      </c>
      <c r="D20" s="10">
        <v>44610</v>
      </c>
      <c r="E20" s="10"/>
      <c r="F20" s="10"/>
      <c r="G20" s="1">
        <f t="shared" si="0">D20-C20-(F20-E20)</f>
        <v>-5</v>
      </c>
      <c r="H20" s="9">
        <f t="shared" si="1">B20*G20</f>
        <v>-8254.05</v>
      </c>
    </row>
    <row r="21" spans="1:8">
      <c r="A21" s="16" t="s">
        <v>40</v>
      </c>
      <c r="B21" s="9">
        <v>3539.39</v>
      </c>
      <c r="C21" s="10">
        <v>44629</v>
      </c>
      <c r="D21" s="10">
        <v>44610</v>
      </c>
      <c r="E21" s="10"/>
      <c r="F21" s="10"/>
      <c r="G21" s="1">
        <f t="shared" si="0">D21-C21-(F21-E21)</f>
        <v>-19</v>
      </c>
      <c r="H21" s="9">
        <f t="shared" si="1">B21*G21</f>
        <v>-67248.41</v>
      </c>
    </row>
    <row r="22" spans="1:8">
      <c r="A22" s="16" t="s">
        <v>41</v>
      </c>
      <c r="B22" s="9">
        <v>250.8</v>
      </c>
      <c r="C22" s="10">
        <v>44629</v>
      </c>
      <c r="D22" s="10">
        <v>44610</v>
      </c>
      <c r="E22" s="10"/>
      <c r="F22" s="10"/>
      <c r="G22" s="1">
        <f t="shared" si="0">D22-C22-(F22-E22)</f>
        <v>-19</v>
      </c>
      <c r="H22" s="9">
        <f t="shared" si="1">B22*G22</f>
        <v>-4765.2</v>
      </c>
    </row>
    <row r="23" spans="1:8">
      <c r="A23" s="16" t="s">
        <v>42</v>
      </c>
      <c r="B23" s="9">
        <v>31.43</v>
      </c>
      <c r="C23" s="10">
        <v>44574</v>
      </c>
      <c r="D23" s="10">
        <v>44627</v>
      </c>
      <c r="E23" s="10"/>
      <c r="F23" s="10"/>
      <c r="G23" s="1">
        <f t="shared" si="0">D23-C23-(F23-E23)</f>
        <v>53</v>
      </c>
      <c r="H23" s="9">
        <f t="shared" si="1">B23*G23</f>
        <v>1665.79</v>
      </c>
    </row>
    <row r="24" spans="1:8">
      <c r="A24" s="16" t="s">
        <v>43</v>
      </c>
      <c r="B24" s="9">
        <v>14.84</v>
      </c>
      <c r="C24" s="10">
        <v>44643</v>
      </c>
      <c r="D24" s="10">
        <v>44627</v>
      </c>
      <c r="E24" s="10"/>
      <c r="F24" s="10"/>
      <c r="G24" s="1">
        <f t="shared" si="0">D24-C24-(F24-E24)</f>
        <v>-16</v>
      </c>
      <c r="H24" s="9">
        <f t="shared" si="1">B24*G24</f>
        <v>-237.44</v>
      </c>
    </row>
    <row r="25" spans="1:8">
      <c r="A25" s="16" t="s">
        <v>44</v>
      </c>
      <c r="B25" s="9">
        <v>518</v>
      </c>
      <c r="C25" s="10">
        <v>44629</v>
      </c>
      <c r="D25" s="10">
        <v>44627</v>
      </c>
      <c r="E25" s="10"/>
      <c r="F25" s="10"/>
      <c r="G25" s="1">
        <f t="shared" si="0">D25-C25-(F25-E25)</f>
        <v>-2</v>
      </c>
      <c r="H25" s="9">
        <f t="shared" si="1">B25*G25</f>
        <v>-1036</v>
      </c>
    </row>
    <row r="26" spans="1:8">
      <c r="A26" s="16" t="s">
        <v>45</v>
      </c>
      <c r="B26" s="9">
        <v>0</v>
      </c>
      <c r="C26" s="10">
        <v>44520</v>
      </c>
      <c r="D26" s="10">
        <v>44627</v>
      </c>
      <c r="E26" s="10"/>
      <c r="F26" s="10"/>
      <c r="G26" s="1">
        <f t="shared" si="0">D26-C26-(F26-E26)</f>
        <v>107</v>
      </c>
      <c r="H26" s="9">
        <f t="shared" si="1">B26*G26</f>
        <v>0</v>
      </c>
    </row>
    <row r="27" spans="1:8">
      <c r="A27" s="16" t="s">
        <v>46</v>
      </c>
      <c r="B27" s="9">
        <v>132.2</v>
      </c>
      <c r="C27" s="10">
        <v>44636</v>
      </c>
      <c r="D27" s="10">
        <v>44627</v>
      </c>
      <c r="E27" s="10"/>
      <c r="F27" s="10"/>
      <c r="G27" s="1">
        <f t="shared" si="0">D27-C27-(F27-E27)</f>
        <v>-9</v>
      </c>
      <c r="H27" s="9">
        <f t="shared" si="1">B27*G27</f>
        <v>-1189.8</v>
      </c>
    </row>
    <row r="28" spans="1:8">
      <c r="A28" s="16" t="s">
        <v>47</v>
      </c>
      <c r="B28" s="9">
        <v>803.69</v>
      </c>
      <c r="C28" s="10">
        <v>44639</v>
      </c>
      <c r="D28" s="10">
        <v>44627</v>
      </c>
      <c r="E28" s="10"/>
      <c r="F28" s="10"/>
      <c r="G28" s="1">
        <f t="shared" si="0">D28-C28-(F28-E28)</f>
        <v>-12</v>
      </c>
      <c r="H28" s="9">
        <f t="shared" si="1">B28*G28</f>
        <v>-9644.28</v>
      </c>
    </row>
    <row r="29" spans="1:8">
      <c r="A29" s="16" t="s">
        <v>48</v>
      </c>
      <c r="B29" s="9">
        <v>819.67</v>
      </c>
      <c r="C29" s="10">
        <v>44574</v>
      </c>
      <c r="D29" s="10">
        <v>44627</v>
      </c>
      <c r="E29" s="10"/>
      <c r="F29" s="10"/>
      <c r="G29" s="1">
        <f t="shared" si="0">D29-C29-(F29-E29)</f>
        <v>53</v>
      </c>
      <c r="H29" s="9">
        <f t="shared" si="1">B29*G29</f>
        <v>43442.51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38424.13</v>
      </c>
      <c r="C1" s="49">
        <f>COUNTA(A4:A203)</f>
        <v>56</v>
      </c>
      <c r="G1" s="13">
        <f>IF(B1&lt;&gt;0,H1/B1,0)</f>
        <v>-9.2440509805733022</v>
      </c>
      <c r="H1" s="12">
        <f>SUM(H4:H195)</f>
        <v>-355194.61660417623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49</v>
      </c>
      <c r="B4" s="9">
        <v>111.43</v>
      </c>
      <c r="C4" s="10">
        <v>44657</v>
      </c>
      <c r="D4" s="10">
        <v>44652</v>
      </c>
      <c r="E4" s="10"/>
      <c r="F4" s="10"/>
      <c r="G4" s="1">
        <f>D4-C4-(F4-E4)</f>
        <v>-5</v>
      </c>
      <c r="H4" s="9">
        <f>B4*G4</f>
        <v>-557.15</v>
      </c>
    </row>
    <row r="5" spans="1:8">
      <c r="A5" s="16" t="s">
        <v>50</v>
      </c>
      <c r="B5" s="9">
        <v>123.81</v>
      </c>
      <c r="C5" s="10">
        <v>44657</v>
      </c>
      <c r="D5" s="10">
        <v>44652</v>
      </c>
      <c r="E5" s="10"/>
      <c r="F5" s="10"/>
      <c r="G5" s="1">
        <f t="shared" si="0" ref="G5:G68">D5-C5-(F5-E5)</f>
        <v>-5</v>
      </c>
      <c r="H5" s="9">
        <f t="shared" si="1" ref="H5:H68">B5*G5</f>
        <v>-619.05</v>
      </c>
    </row>
    <row r="6" spans="1:8">
      <c r="A6" s="16" t="s">
        <v>51</v>
      </c>
      <c r="B6" s="9">
        <v>2530.4</v>
      </c>
      <c r="C6" s="10">
        <v>44665</v>
      </c>
      <c r="D6" s="10">
        <v>44652</v>
      </c>
      <c r="E6" s="10"/>
      <c r="F6" s="10"/>
      <c r="G6" s="1">
        <f t="shared" si="0">D6-C6-(F6-E6)</f>
        <v>-13</v>
      </c>
      <c r="H6" s="9">
        <f t="shared" si="1">B6*G6</f>
        <v>-32895.2</v>
      </c>
    </row>
    <row r="7" spans="1:8">
      <c r="A7" s="16" t="s">
        <v>52</v>
      </c>
      <c r="B7" s="9">
        <v>569.52</v>
      </c>
      <c r="C7" s="10">
        <v>44657</v>
      </c>
      <c r="D7" s="10">
        <v>44652</v>
      </c>
      <c r="E7" s="10"/>
      <c r="F7" s="10"/>
      <c r="G7" s="1">
        <f t="shared" si="0">D7-C7-(F7-E7)</f>
        <v>-5</v>
      </c>
      <c r="H7" s="9">
        <f t="shared" si="1">B7*G7</f>
        <v>-2847.6</v>
      </c>
    </row>
    <row r="8" spans="1:8">
      <c r="A8" s="16" t="s">
        <v>53</v>
      </c>
      <c r="B8" s="9">
        <v>219.3</v>
      </c>
      <c r="C8" s="10">
        <v>44654</v>
      </c>
      <c r="D8" s="10">
        <v>44652</v>
      </c>
      <c r="E8" s="10"/>
      <c r="F8" s="10"/>
      <c r="G8" s="1">
        <f t="shared" si="0">D8-C8-(F8-E8)</f>
        <v>-2</v>
      </c>
      <c r="H8" s="9">
        <f t="shared" si="1">B8*G8</f>
        <v>-438.6</v>
      </c>
    </row>
    <row r="9" spans="1:8">
      <c r="A9" s="16" t="s">
        <v>54</v>
      </c>
      <c r="B9" s="9">
        <v>245</v>
      </c>
      <c r="C9" s="10">
        <v>44650</v>
      </c>
      <c r="D9" s="10">
        <v>44652</v>
      </c>
      <c r="E9" s="10"/>
      <c r="F9" s="10"/>
      <c r="G9" s="1">
        <f t="shared" si="0">D9-C9-(F9-E9)</f>
        <v>2</v>
      </c>
      <c r="H9" s="9">
        <f t="shared" si="1">B9*G9</f>
        <v>490</v>
      </c>
    </row>
    <row r="10" spans="1:8">
      <c r="A10" s="16" t="s">
        <v>55</v>
      </c>
      <c r="B10" s="9">
        <v>300</v>
      </c>
      <c r="C10" s="10">
        <v>44671</v>
      </c>
      <c r="D10" s="10">
        <v>44652</v>
      </c>
      <c r="E10" s="10"/>
      <c r="F10" s="10"/>
      <c r="G10" s="1">
        <f t="shared" si="0">D10-C10-(F10-E10)</f>
        <v>-19</v>
      </c>
      <c r="H10" s="9">
        <f t="shared" si="1">B10*G10</f>
        <v>-5700</v>
      </c>
    </row>
    <row r="11" spans="1:8">
      <c r="A11" s="16" t="s">
        <v>56</v>
      </c>
      <c r="B11" s="9">
        <v>96</v>
      </c>
      <c r="C11" s="10">
        <v>44651</v>
      </c>
      <c r="D11" s="10">
        <v>44652</v>
      </c>
      <c r="E11" s="10"/>
      <c r="F11" s="10"/>
      <c r="G11" s="1">
        <f t="shared" si="0">D11-C11-(F11-E11)</f>
        <v>1</v>
      </c>
      <c r="H11" s="9">
        <f t="shared" si="1">B11*G11</f>
        <v>96</v>
      </c>
    </row>
    <row r="12" spans="1:8">
      <c r="A12" s="16" t="s">
        <v>57</v>
      </c>
      <c r="B12" s="9">
        <v>797.56</v>
      </c>
      <c r="C12" s="10">
        <v>44671</v>
      </c>
      <c r="D12" s="10">
        <v>44658</v>
      </c>
      <c r="E12" s="10"/>
      <c r="F12" s="10"/>
      <c r="G12" s="1">
        <f t="shared" si="0">D12-C12-(F12-E12)</f>
        <v>-13</v>
      </c>
      <c r="H12" s="9">
        <f t="shared" si="1">B12*G12</f>
        <v>-10368.28</v>
      </c>
    </row>
    <row r="13" spans="1:8">
      <c r="A13" s="16" t="s">
        <v>58</v>
      </c>
      <c r="B13" s="9">
        <v>25.42</v>
      </c>
      <c r="C13" s="10">
        <v>44653</v>
      </c>
      <c r="D13" s="10">
        <v>44658</v>
      </c>
      <c r="E13" s="10"/>
      <c r="F13" s="10"/>
      <c r="G13" s="1">
        <f t="shared" si="0">D13-C13-(F13-E13)</f>
        <v>5</v>
      </c>
      <c r="H13" s="9">
        <f t="shared" si="1">B13*G13</f>
        <v>127.1</v>
      </c>
    </row>
    <row r="14" spans="1:8">
      <c r="A14" s="16" t="s">
        <v>59</v>
      </c>
      <c r="B14" s="9">
        <v>1029</v>
      </c>
      <c r="C14" s="10">
        <v>44671</v>
      </c>
      <c r="D14" s="10">
        <v>44658</v>
      </c>
      <c r="E14" s="10"/>
      <c r="F14" s="10"/>
      <c r="G14" s="1">
        <f t="shared" si="0">D14-C14-(F14-E14)</f>
        <v>-13</v>
      </c>
      <c r="H14" s="9">
        <f t="shared" si="1">B14*G14</f>
        <v>-13377</v>
      </c>
    </row>
    <row r="15" spans="1:8">
      <c r="A15" s="16" t="s">
        <v>60</v>
      </c>
      <c r="B15" s="9">
        <v>791.2</v>
      </c>
      <c r="C15" s="10">
        <v>44689</v>
      </c>
      <c r="D15" s="10">
        <v>44698</v>
      </c>
      <c r="E15" s="10"/>
      <c r="F15" s="10"/>
      <c r="G15" s="1">
        <f t="shared" si="0">D15-C15-(F15-E15)</f>
        <v>9</v>
      </c>
      <c r="H15" s="9">
        <f t="shared" si="1">B15*G15</f>
        <v>7120.8</v>
      </c>
    </row>
    <row r="16" spans="1:8">
      <c r="A16" s="16" t="s">
        <v>61</v>
      </c>
      <c r="B16" s="9">
        <v>372.89</v>
      </c>
      <c r="C16" s="10">
        <v>44671</v>
      </c>
      <c r="D16" s="10">
        <v>44698</v>
      </c>
      <c r="E16" s="10"/>
      <c r="F16" s="10"/>
      <c r="G16" s="1">
        <f t="shared" si="0">D16-C16-(F16-E16)</f>
        <v>27</v>
      </c>
      <c r="H16" s="9">
        <f t="shared" si="1">B16*G16</f>
        <v>10068.03</v>
      </c>
    </row>
    <row r="17" spans="1:8">
      <c r="A17" s="16" t="s">
        <v>62</v>
      </c>
      <c r="B17" s="9">
        <v>6.61</v>
      </c>
      <c r="C17" s="10">
        <v>44701</v>
      </c>
      <c r="D17" s="10">
        <v>44698</v>
      </c>
      <c r="E17" s="10"/>
      <c r="F17" s="10"/>
      <c r="G17" s="1">
        <f t="shared" si="0">D17-C17-(F17-E17)</f>
        <v>-3</v>
      </c>
      <c r="H17" s="9">
        <f t="shared" si="1">B17*G17</f>
        <v>-19.83</v>
      </c>
    </row>
    <row r="18" spans="1:8">
      <c r="A18" s="16" t="s">
        <v>63</v>
      </c>
      <c r="B18" s="9">
        <v>200</v>
      </c>
      <c r="C18" s="10">
        <v>44701</v>
      </c>
      <c r="D18" s="10">
        <v>44698</v>
      </c>
      <c r="E18" s="10"/>
      <c r="F18" s="10"/>
      <c r="G18" s="1">
        <f t="shared" si="0">D18-C18-(F18-E18)</f>
        <v>-3</v>
      </c>
      <c r="H18" s="9">
        <f t="shared" si="1">B18*G18</f>
        <v>-600</v>
      </c>
    </row>
    <row r="19" spans="1:8">
      <c r="A19" s="16" t="s">
        <v>64</v>
      </c>
      <c r="B19" s="9">
        <v>535.24</v>
      </c>
      <c r="C19" s="10">
        <v>44707</v>
      </c>
      <c r="D19" s="10">
        <v>44698</v>
      </c>
      <c r="E19" s="10"/>
      <c r="F19" s="10"/>
      <c r="G19" s="1">
        <f t="shared" si="0">D19-C19-(F19-E19)</f>
        <v>-9</v>
      </c>
      <c r="H19" s="9">
        <f t="shared" si="1">B19*G19</f>
        <v>-4817.16</v>
      </c>
    </row>
    <row r="20" spans="1:8">
      <c r="A20" s="16" t="s">
        <v>65</v>
      </c>
      <c r="B20" s="9">
        <v>240</v>
      </c>
      <c r="C20" s="10">
        <v>44672</v>
      </c>
      <c r="D20" s="10">
        <v>44698</v>
      </c>
      <c r="E20" s="10"/>
      <c r="F20" s="10"/>
      <c r="G20" s="1">
        <f t="shared" si="0">D20-C20-(F20-E20)</f>
        <v>26</v>
      </c>
      <c r="H20" s="9">
        <f t="shared" si="1">B20*G20</f>
        <v>6240</v>
      </c>
    </row>
    <row r="21" spans="1:8">
      <c r="A21" s="16" t="s">
        <v>66</v>
      </c>
      <c r="B21" s="9">
        <v>144</v>
      </c>
      <c r="C21" s="10">
        <v>44707</v>
      </c>
      <c r="D21" s="10">
        <v>44698</v>
      </c>
      <c r="E21" s="10"/>
      <c r="F21" s="10"/>
      <c r="G21" s="1">
        <f t="shared" si="0">D21-C21-(F21-E21)</f>
        <v>-9</v>
      </c>
      <c r="H21" s="9">
        <f t="shared" si="1">B21*G21</f>
        <v>-1296</v>
      </c>
    </row>
    <row r="22" spans="1:8">
      <c r="A22" s="16" t="s">
        <v>67</v>
      </c>
      <c r="B22" s="9">
        <v>337.7</v>
      </c>
      <c r="C22" s="10">
        <v>44715</v>
      </c>
      <c r="D22" s="10">
        <v>44698</v>
      </c>
      <c r="E22" s="10"/>
      <c r="F22" s="10"/>
      <c r="G22" s="1">
        <f t="shared" si="0">D22-C22-(F22-E22)</f>
        <v>-17</v>
      </c>
      <c r="H22" s="9">
        <f t="shared" si="1">B22*G22</f>
        <v>-5740.9</v>
      </c>
    </row>
    <row r="23" spans="1:8">
      <c r="A23" s="16" t="s">
        <v>68</v>
      </c>
      <c r="B23" s="9">
        <v>371.92</v>
      </c>
      <c r="C23" s="10">
        <v>44678</v>
      </c>
      <c r="D23" s="10">
        <v>44698</v>
      </c>
      <c r="E23" s="10"/>
      <c r="F23" s="10"/>
      <c r="G23" s="1">
        <f t="shared" si="0">D23-C23-(F23-E23)</f>
        <v>20</v>
      </c>
      <c r="H23" s="9">
        <f t="shared" si="1">B23*G23</f>
        <v>7438.4</v>
      </c>
    </row>
    <row r="24" spans="1:8">
      <c r="A24" s="16" t="s">
        <v>69</v>
      </c>
      <c r="B24" s="9">
        <v>58.35</v>
      </c>
      <c r="C24" s="10">
        <v>44687</v>
      </c>
      <c r="D24" s="10">
        <v>44698</v>
      </c>
      <c r="E24" s="10"/>
      <c r="F24" s="10"/>
      <c r="G24" s="1">
        <f t="shared" si="0">D24-C24-(F24-E24)</f>
        <v>11</v>
      </c>
      <c r="H24" s="9">
        <f t="shared" si="1">B24*G24</f>
        <v>641.85</v>
      </c>
    </row>
    <row r="25" spans="1:8">
      <c r="A25" s="16" t="s">
        <v>70</v>
      </c>
      <c r="B25" s="9">
        <v>63.78</v>
      </c>
      <c r="C25" s="10">
        <v>44687</v>
      </c>
      <c r="D25" s="10">
        <v>44698</v>
      </c>
      <c r="E25" s="10"/>
      <c r="F25" s="10"/>
      <c r="G25" s="1">
        <f t="shared" si="0">D25-C25-(F25-E25)</f>
        <v>11</v>
      </c>
      <c r="H25" s="9">
        <f t="shared" si="1">B25*G25</f>
        <v>701.58</v>
      </c>
    </row>
    <row r="26" spans="1:8">
      <c r="A26" s="16" t="s">
        <v>71</v>
      </c>
      <c r="B26" s="9">
        <v>123.81</v>
      </c>
      <c r="C26" s="10">
        <v>44692</v>
      </c>
      <c r="D26" s="10">
        <v>44698</v>
      </c>
      <c r="E26" s="10"/>
      <c r="F26" s="10"/>
      <c r="G26" s="1">
        <f t="shared" si="0">D26-C26-(F26-E26)</f>
        <v>6</v>
      </c>
      <c r="H26" s="9">
        <f t="shared" si="1">B26*G26</f>
        <v>742.86</v>
      </c>
    </row>
    <row r="27" spans="1:8">
      <c r="A27" s="16" t="s">
        <v>72</v>
      </c>
      <c r="B27" s="9">
        <v>259</v>
      </c>
      <c r="C27" s="10">
        <v>44679</v>
      </c>
      <c r="D27" s="10">
        <v>44698</v>
      </c>
      <c r="E27" s="10"/>
      <c r="F27" s="10"/>
      <c r="G27" s="1">
        <f t="shared" si="0">D27-C27-(F27-E27)</f>
        <v>19</v>
      </c>
      <c r="H27" s="9">
        <f t="shared" si="1">B27*G27</f>
        <v>4921</v>
      </c>
    </row>
    <row r="28" spans="1:8">
      <c r="A28" s="16" t="s">
        <v>73</v>
      </c>
      <c r="B28" s="9">
        <v>663.65</v>
      </c>
      <c r="C28" s="10">
        <v>44671</v>
      </c>
      <c r="D28" s="10">
        <v>44698</v>
      </c>
      <c r="E28" s="10"/>
      <c r="F28" s="10"/>
      <c r="G28" s="1">
        <f t="shared" si="0">D28-C28-(F28-E28)</f>
        <v>27</v>
      </c>
      <c r="H28" s="9">
        <f t="shared" si="1">B28*G28</f>
        <v>17918.55</v>
      </c>
    </row>
    <row r="29" spans="1:8">
      <c r="A29" s="16" t="s">
        <v>74</v>
      </c>
      <c r="B29" s="9">
        <v>124.8</v>
      </c>
      <c r="C29" s="10">
        <v>44701</v>
      </c>
      <c r="D29" s="10">
        <v>44698</v>
      </c>
      <c r="E29" s="10"/>
      <c r="F29" s="10"/>
      <c r="G29" s="1">
        <f t="shared" si="0">D29-C29-(F29-E29)</f>
        <v>-3</v>
      </c>
      <c r="H29" s="9">
        <f t="shared" si="1">B29*G29</f>
        <v>-374.4</v>
      </c>
    </row>
    <row r="30" spans="1:8">
      <c r="A30" s="16" t="s">
        <v>75</v>
      </c>
      <c r="B30" s="9">
        <v>600</v>
      </c>
      <c r="C30" s="10">
        <v>44701</v>
      </c>
      <c r="D30" s="10">
        <v>44698</v>
      </c>
      <c r="E30" s="10"/>
      <c r="F30" s="10"/>
      <c r="G30" s="1">
        <f t="shared" si="0">D30-C30-(F30-E30)</f>
        <v>-3</v>
      </c>
      <c r="H30" s="9">
        <f t="shared" si="1">B30*G30</f>
        <v>-1800</v>
      </c>
    </row>
    <row r="31" spans="1:8">
      <c r="A31" s="16" t="s">
        <v>76</v>
      </c>
      <c r="B31" s="9">
        <v>382</v>
      </c>
      <c r="C31" s="10">
        <v>44702</v>
      </c>
      <c r="D31" s="10">
        <v>44698</v>
      </c>
      <c r="E31" s="10"/>
      <c r="F31" s="10"/>
      <c r="G31" s="1">
        <f t="shared" si="0">D31-C31-(F31-E31)</f>
        <v>-4</v>
      </c>
      <c r="H31" s="9">
        <f t="shared" si="1">B31*G31</f>
        <v>-1528</v>
      </c>
    </row>
    <row r="32" spans="1:8">
      <c r="A32" s="16" t="s">
        <v>77</v>
      </c>
      <c r="B32" s="9">
        <v>27.84</v>
      </c>
      <c r="C32" s="10">
        <v>44715</v>
      </c>
      <c r="D32" s="10">
        <v>44698</v>
      </c>
      <c r="E32" s="10"/>
      <c r="F32" s="10"/>
      <c r="G32" s="1">
        <f t="shared" si="0">D32-C32-(F32-E32)</f>
        <v>-17</v>
      </c>
      <c r="H32" s="9">
        <f t="shared" si="1">B32*G32</f>
        <v>-473.28</v>
      </c>
    </row>
    <row r="33" spans="1:8">
      <c r="A33" s="16" t="s">
        <v>78</v>
      </c>
      <c r="B33" s="9">
        <v>75.6</v>
      </c>
      <c r="C33" s="10">
        <v>44713</v>
      </c>
      <c r="D33" s="10">
        <v>44698</v>
      </c>
      <c r="E33" s="10"/>
      <c r="F33" s="10"/>
      <c r="G33" s="1">
        <f t="shared" si="0">D33-C33-(F33-E33)</f>
        <v>-15</v>
      </c>
      <c r="H33" s="9">
        <f t="shared" si="1">B33*G33</f>
        <v>-1134</v>
      </c>
    </row>
    <row r="34" spans="1:8">
      <c r="A34" s="16" t="s">
        <v>79</v>
      </c>
      <c r="B34" s="9">
        <v>150</v>
      </c>
      <c r="C34" s="10">
        <v>44671</v>
      </c>
      <c r="D34" s="10">
        <v>44705</v>
      </c>
      <c r="E34" s="10"/>
      <c r="F34" s="10"/>
      <c r="G34" s="1">
        <f t="shared" si="0">D34-C34-(F34-E34)</f>
        <v>34</v>
      </c>
      <c r="H34" s="9">
        <f t="shared" si="1">B34*G34</f>
        <v>5100</v>
      </c>
    </row>
    <row r="35" spans="1:8">
      <c r="A35" s="16" t="s">
        <v>80</v>
      </c>
      <c r="B35" s="9">
        <v>9.89</v>
      </c>
      <c r="C35" s="10">
        <v>44714</v>
      </c>
      <c r="D35" s="10">
        <v>44705</v>
      </c>
      <c r="E35" s="10"/>
      <c r="F35" s="10"/>
      <c r="G35" s="1">
        <f t="shared" si="0">D35-C35-(F35-E35)</f>
        <v>-9</v>
      </c>
      <c r="H35" s="9">
        <f t="shared" si="1">B35*G35</f>
        <v>-89.01</v>
      </c>
    </row>
    <row r="36" spans="1:8">
      <c r="A36" s="16" t="s">
        <v>81</v>
      </c>
      <c r="B36" s="9">
        <v>22</v>
      </c>
      <c r="C36" s="10">
        <v>44728</v>
      </c>
      <c r="D36" s="10">
        <v>44705</v>
      </c>
      <c r="E36" s="10"/>
      <c r="F36" s="10"/>
      <c r="G36" s="1">
        <f t="shared" si="0">D36-C36-(F36-E36)</f>
        <v>-23</v>
      </c>
      <c r="H36" s="9">
        <f t="shared" si="1">B36*G36</f>
        <v>-506</v>
      </c>
    </row>
    <row r="37" spans="1:8">
      <c r="A37" s="16" t="s">
        <v>82</v>
      </c>
      <c r="B37" s="9">
        <v>184.8</v>
      </c>
      <c r="C37" s="10">
        <v>44734</v>
      </c>
      <c r="D37" s="10">
        <v>44719</v>
      </c>
      <c r="E37" s="10"/>
      <c r="F37" s="10"/>
      <c r="G37" s="1">
        <f t="shared" si="0">D37-C37-(F37-E37)</f>
        <v>-15</v>
      </c>
      <c r="H37" s="9">
        <f t="shared" si="1">B37*G37</f>
        <v>-2772</v>
      </c>
    </row>
    <row r="38" spans="1:8">
      <c r="A38" s="16" t="s">
        <v>83</v>
      </c>
      <c r="B38" s="9">
        <v>135.48</v>
      </c>
      <c r="C38" s="10">
        <v>44748</v>
      </c>
      <c r="D38" s="10">
        <v>44719</v>
      </c>
      <c r="E38" s="10"/>
      <c r="F38" s="10"/>
      <c r="G38" s="1">
        <f t="shared" si="0">D38-C38-(F38-E38)</f>
        <v>-29</v>
      </c>
      <c r="H38" s="9">
        <f t="shared" si="1">B38*G38</f>
        <v>-3928.92</v>
      </c>
    </row>
    <row r="39" spans="1:8">
      <c r="A39" s="16" t="s">
        <v>84</v>
      </c>
      <c r="B39" s="9">
        <v>144</v>
      </c>
      <c r="C39" s="10">
        <v>44743</v>
      </c>
      <c r="D39" s="10">
        <v>44719</v>
      </c>
      <c r="E39" s="10"/>
      <c r="F39" s="10"/>
      <c r="G39" s="1">
        <f t="shared" si="0">D39-C39-(F39-E39)</f>
        <v>-24</v>
      </c>
      <c r="H39" s="9">
        <f t="shared" si="1">B39*G39</f>
        <v>-3456</v>
      </c>
    </row>
    <row r="40" spans="1:8">
      <c r="A40" s="16" t="s">
        <v>85</v>
      </c>
      <c r="B40" s="9">
        <v>1029</v>
      </c>
      <c r="C40" s="10">
        <v>44742.472076388891</v>
      </c>
      <c r="D40" s="10">
        <v>44719</v>
      </c>
      <c r="E40" s="10"/>
      <c r="F40" s="10"/>
      <c r="G40" s="1">
        <f t="shared" si="0">D40-C40-(F40-E40)</f>
        <v>-23.472076388898131</v>
      </c>
      <c r="H40" s="9">
        <f t="shared" si="1">B40*G40</f>
        <v>-24152.7666041762</v>
      </c>
    </row>
    <row r="41" spans="1:8">
      <c r="A41" s="16" t="s">
        <v>86</v>
      </c>
      <c r="B41" s="9">
        <v>20.59</v>
      </c>
      <c r="C41" s="10">
        <v>44743</v>
      </c>
      <c r="D41" s="10">
        <v>44719</v>
      </c>
      <c r="E41" s="10"/>
      <c r="F41" s="10"/>
      <c r="G41" s="1">
        <f t="shared" si="0">D41-C41-(F41-E41)</f>
        <v>-24</v>
      </c>
      <c r="H41" s="9">
        <f t="shared" si="1">B41*G41</f>
        <v>-494.16</v>
      </c>
    </row>
    <row r="42" spans="1:8">
      <c r="A42" s="16" t="s">
        <v>87</v>
      </c>
      <c r="B42" s="9">
        <v>298</v>
      </c>
      <c r="C42" s="10">
        <v>44745</v>
      </c>
      <c r="D42" s="10">
        <v>44719</v>
      </c>
      <c r="E42" s="10"/>
      <c r="F42" s="10"/>
      <c r="G42" s="1">
        <f t="shared" si="0">D42-C42-(F42-E42)</f>
        <v>-26</v>
      </c>
      <c r="H42" s="9">
        <f t="shared" si="1">B42*G42</f>
        <v>-7748</v>
      </c>
    </row>
    <row r="43" spans="1:8">
      <c r="A43" s="16" t="s">
        <v>88</v>
      </c>
      <c r="B43" s="9">
        <v>305.72</v>
      </c>
      <c r="C43" s="10">
        <v>44738</v>
      </c>
      <c r="D43" s="10">
        <v>44719</v>
      </c>
      <c r="E43" s="10"/>
      <c r="F43" s="10"/>
      <c r="G43" s="1">
        <f t="shared" si="0">D43-C43-(F43-E43)</f>
        <v>-19</v>
      </c>
      <c r="H43" s="9">
        <f t="shared" si="1">B43*G43</f>
        <v>-5808.68</v>
      </c>
    </row>
    <row r="44" spans="1:8">
      <c r="A44" s="16" t="s">
        <v>89</v>
      </c>
      <c r="B44" s="9">
        <v>827.56</v>
      </c>
      <c r="C44" s="10">
        <v>44727</v>
      </c>
      <c r="D44" s="10">
        <v>44719</v>
      </c>
      <c r="E44" s="10"/>
      <c r="F44" s="10"/>
      <c r="G44" s="1">
        <f t="shared" si="0">D44-C44-(F44-E44)</f>
        <v>-8</v>
      </c>
      <c r="H44" s="9">
        <f t="shared" si="1">B44*G44</f>
        <v>-6620.48</v>
      </c>
    </row>
    <row r="45" spans="1:8">
      <c r="A45" s="16" t="s">
        <v>90</v>
      </c>
      <c r="B45" s="9">
        <v>83.52</v>
      </c>
      <c r="C45" s="10">
        <v>44735</v>
      </c>
      <c r="D45" s="10">
        <v>44719</v>
      </c>
      <c r="E45" s="10"/>
      <c r="F45" s="10"/>
      <c r="G45" s="1">
        <f t="shared" si="0">D45-C45-(F45-E45)</f>
        <v>-16</v>
      </c>
      <c r="H45" s="9">
        <f t="shared" si="1">B45*G45</f>
        <v>-1336.32</v>
      </c>
    </row>
    <row r="46" spans="1:8">
      <c r="A46" s="16" t="s">
        <v>91</v>
      </c>
      <c r="B46" s="9">
        <v>190</v>
      </c>
      <c r="C46" s="10">
        <v>44727</v>
      </c>
      <c r="D46" s="10">
        <v>44719</v>
      </c>
      <c r="E46" s="10"/>
      <c r="F46" s="10"/>
      <c r="G46" s="1">
        <f t="shared" si="0">D46-C46-(F46-E46)</f>
        <v>-8</v>
      </c>
      <c r="H46" s="9">
        <f t="shared" si="1">B46*G46</f>
        <v>-1520</v>
      </c>
    </row>
    <row r="47" spans="1:8">
      <c r="A47" s="16" t="s">
        <v>92</v>
      </c>
      <c r="B47" s="9">
        <v>75</v>
      </c>
      <c r="C47" s="10">
        <v>44743</v>
      </c>
      <c r="D47" s="10">
        <v>44719</v>
      </c>
      <c r="E47" s="10"/>
      <c r="F47" s="10"/>
      <c r="G47" s="1">
        <f t="shared" si="0">D47-C47-(F47-E47)</f>
        <v>-24</v>
      </c>
      <c r="H47" s="9">
        <f t="shared" si="1">B47*G47</f>
        <v>-1800</v>
      </c>
    </row>
    <row r="48" spans="1:8">
      <c r="A48" s="16" t="s">
        <v>93</v>
      </c>
      <c r="B48" s="9">
        <v>0</v>
      </c>
      <c r="C48" s="10">
        <v>44519</v>
      </c>
      <c r="D48" s="10">
        <v>44733</v>
      </c>
      <c r="E48" s="10"/>
      <c r="F48" s="10"/>
      <c r="G48" s="1">
        <f t="shared" si="0">D48-C48-(F48-E48)</f>
        <v>214</v>
      </c>
      <c r="H48" s="9">
        <f t="shared" si="1">B48*G48</f>
        <v>0</v>
      </c>
    </row>
    <row r="49" spans="1:8">
      <c r="A49" s="16" t="s">
        <v>94</v>
      </c>
      <c r="B49" s="9">
        <v>200.4</v>
      </c>
      <c r="C49" s="10">
        <v>44759</v>
      </c>
      <c r="D49" s="10">
        <v>44733</v>
      </c>
      <c r="E49" s="10"/>
      <c r="F49" s="10"/>
      <c r="G49" s="1">
        <f t="shared" si="0">D49-C49-(F49-E49)</f>
        <v>-26</v>
      </c>
      <c r="H49" s="9">
        <f t="shared" si="1">B49*G49</f>
        <v>-5210.4</v>
      </c>
    </row>
    <row r="50" spans="1:8">
      <c r="A50" s="16" t="s">
        <v>95</v>
      </c>
      <c r="B50" s="9">
        <v>803.67</v>
      </c>
      <c r="C50" s="10">
        <v>44756</v>
      </c>
      <c r="D50" s="10">
        <v>44733</v>
      </c>
      <c r="E50" s="10"/>
      <c r="F50" s="10"/>
      <c r="G50" s="1">
        <f t="shared" si="0">D50-C50-(F50-E50)</f>
        <v>-23</v>
      </c>
      <c r="H50" s="9">
        <f t="shared" si="1">B50*G50</f>
        <v>-18484.41</v>
      </c>
    </row>
    <row r="51" spans="1:8">
      <c r="A51" s="16" t="s">
        <v>96</v>
      </c>
      <c r="B51" s="9">
        <v>2048.38</v>
      </c>
      <c r="C51" s="10">
        <v>44752</v>
      </c>
      <c r="D51" s="10">
        <v>44733</v>
      </c>
      <c r="E51" s="10"/>
      <c r="F51" s="10"/>
      <c r="G51" s="1">
        <f t="shared" si="0">D51-C51-(F51-E51)</f>
        <v>-19</v>
      </c>
      <c r="H51" s="9">
        <f t="shared" si="1">B51*G51</f>
        <v>-38919.22</v>
      </c>
    </row>
    <row r="52" spans="1:8">
      <c r="A52" s="16" t="s">
        <v>97</v>
      </c>
      <c r="B52" s="9">
        <v>110</v>
      </c>
      <c r="C52" s="10">
        <v>44756</v>
      </c>
      <c r="D52" s="10">
        <v>44733</v>
      </c>
      <c r="E52" s="10"/>
      <c r="F52" s="10"/>
      <c r="G52" s="1">
        <f t="shared" si="0">D52-C52-(F52-E52)</f>
        <v>-23</v>
      </c>
      <c r="H52" s="9">
        <f t="shared" si="1">B52*G52</f>
        <v>-2530</v>
      </c>
    </row>
    <row r="53" spans="1:8">
      <c r="A53" s="16" t="s">
        <v>98</v>
      </c>
      <c r="B53" s="9">
        <v>150</v>
      </c>
      <c r="C53" s="10">
        <v>44734</v>
      </c>
      <c r="D53" s="10">
        <v>44740</v>
      </c>
      <c r="E53" s="10"/>
      <c r="F53" s="10"/>
      <c r="G53" s="1">
        <f t="shared" si="0">D53-C53-(F53-E53)</f>
        <v>6</v>
      </c>
      <c r="H53" s="9">
        <f t="shared" si="1">B53*G53</f>
        <v>900</v>
      </c>
    </row>
    <row r="54" spans="1:8">
      <c r="A54" s="16" t="s">
        <v>99</v>
      </c>
      <c r="B54" s="9">
        <v>2000</v>
      </c>
      <c r="C54" s="10">
        <v>44734</v>
      </c>
      <c r="D54" s="10">
        <v>44740</v>
      </c>
      <c r="E54" s="10"/>
      <c r="F54" s="10"/>
      <c r="G54" s="1">
        <f t="shared" si="0">D54-C54-(F54-E54)</f>
        <v>6</v>
      </c>
      <c r="H54" s="9">
        <f t="shared" si="1">B54*G54</f>
        <v>12000</v>
      </c>
    </row>
    <row r="55" spans="1:8">
      <c r="A55" s="16" t="s">
        <v>100</v>
      </c>
      <c r="B55" s="9">
        <v>1461.7</v>
      </c>
      <c r="C55" s="10">
        <v>44671</v>
      </c>
      <c r="D55" s="10">
        <v>44740</v>
      </c>
      <c r="E55" s="10"/>
      <c r="F55" s="10"/>
      <c r="G55" s="1">
        <f t="shared" si="0">D55-C55-(F55-E55)</f>
        <v>69</v>
      </c>
      <c r="H55" s="9">
        <f t="shared" si="1">B55*G55</f>
        <v>100857.3</v>
      </c>
    </row>
    <row r="56" spans="1:8">
      <c r="A56" s="16" t="s">
        <v>101</v>
      </c>
      <c r="B56" s="9">
        <v>212.3</v>
      </c>
      <c r="C56" s="10">
        <v>44766</v>
      </c>
      <c r="D56" s="10">
        <v>44740</v>
      </c>
      <c r="E56" s="10"/>
      <c r="F56" s="10"/>
      <c r="G56" s="1">
        <f t="shared" si="0">D56-C56-(F56-E56)</f>
        <v>-26</v>
      </c>
      <c r="H56" s="9">
        <f t="shared" si="1">B56*G56</f>
        <v>-5519.8</v>
      </c>
    </row>
    <row r="57" spans="1:8">
      <c r="A57" s="16" t="s">
        <v>102</v>
      </c>
      <c r="B57" s="9">
        <v>16114.8</v>
      </c>
      <c r="C57" s="10">
        <v>44759</v>
      </c>
      <c r="D57" s="10">
        <v>44740</v>
      </c>
      <c r="E57" s="10"/>
      <c r="F57" s="10"/>
      <c r="G57" s="1">
        <f t="shared" si="0">D57-C57-(F57-E57)</f>
        <v>-19</v>
      </c>
      <c r="H57" s="9">
        <f t="shared" si="1">B57*G57</f>
        <v>-306181.2</v>
      </c>
    </row>
    <row r="58" spans="1:8">
      <c r="A58" s="16" t="s">
        <v>103</v>
      </c>
      <c r="B58" s="9">
        <v>221.49</v>
      </c>
      <c r="C58" s="10">
        <v>44763</v>
      </c>
      <c r="D58" s="10">
        <v>44740</v>
      </c>
      <c r="E58" s="10"/>
      <c r="F58" s="10"/>
      <c r="G58" s="1">
        <f t="shared" si="0">D58-C58-(F58-E58)</f>
        <v>-23</v>
      </c>
      <c r="H58" s="9">
        <f t="shared" si="1">B58*G58</f>
        <v>-5094.27</v>
      </c>
    </row>
    <row r="59" spans="1:8">
      <c r="A59" s="16" t="s">
        <v>104</v>
      </c>
      <c r="B59" s="9">
        <v>200</v>
      </c>
      <c r="C59" s="10">
        <v>44759</v>
      </c>
      <c r="D59" s="10">
        <v>44740</v>
      </c>
      <c r="E59" s="10"/>
      <c r="F59" s="10"/>
      <c r="G59" s="1">
        <f t="shared" si="0">D59-C59-(F59-E59)</f>
        <v>-19</v>
      </c>
      <c r="H59" s="9">
        <f t="shared" si="1">B59*G59</f>
        <v>-3800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3584.36</v>
      </c>
      <c r="C1" s="49">
        <f>COUNTA(A4:A203)</f>
        <v>14</v>
      </c>
      <c r="G1" s="13">
        <f>IF(B1&lt;&gt;0,H1/B1,0)</f>
        <v>-6.5460322360671075</v>
      </c>
      <c r="H1" s="12">
        <f>SUM(H4:H195)</f>
        <v>-23463.33610566947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105</v>
      </c>
      <c r="B4" s="9">
        <v>1029</v>
      </c>
      <c r="C4" s="10">
        <v>44786</v>
      </c>
      <c r="D4" s="10">
        <v>44777</v>
      </c>
      <c r="E4" s="10"/>
      <c r="F4" s="10"/>
      <c r="G4" s="1">
        <f>D4-C4-(F4-E4)</f>
        <v>-9</v>
      </c>
      <c r="H4" s="9">
        <f>B4*G4</f>
        <v>-9261</v>
      </c>
    </row>
    <row r="5" spans="1:8">
      <c r="A5" s="16" t="s">
        <v>106</v>
      </c>
      <c r="B5" s="9">
        <v>215</v>
      </c>
      <c r="C5" s="10">
        <v>44771</v>
      </c>
      <c r="D5" s="10">
        <v>44777</v>
      </c>
      <c r="E5" s="10"/>
      <c r="F5" s="10"/>
      <c r="G5" s="1">
        <f t="shared" si="0" ref="G5:G68">D5-C5-(F5-E5)</f>
        <v>6</v>
      </c>
      <c r="H5" s="9">
        <f t="shared" si="1" ref="H5:H68">B5*G5</f>
        <v>1290</v>
      </c>
    </row>
    <row r="6" spans="1:8">
      <c r="A6" s="16" t="s">
        <v>107</v>
      </c>
      <c r="B6" s="9">
        <v>127.29</v>
      </c>
      <c r="C6" s="10">
        <v>44772</v>
      </c>
      <c r="D6" s="10">
        <v>44777</v>
      </c>
      <c r="E6" s="10"/>
      <c r="F6" s="10"/>
      <c r="G6" s="1">
        <f t="shared" si="0">D6-C6-(F6-E6)</f>
        <v>5</v>
      </c>
      <c r="H6" s="9">
        <f t="shared" si="1">B6*G6</f>
        <v>636.45</v>
      </c>
    </row>
    <row r="7" spans="1:8">
      <c r="A7" s="16" t="s">
        <v>108</v>
      </c>
      <c r="B7" s="9">
        <v>138</v>
      </c>
      <c r="C7" s="10">
        <v>44786</v>
      </c>
      <c r="D7" s="10">
        <v>44777</v>
      </c>
      <c r="E7" s="10"/>
      <c r="F7" s="10"/>
      <c r="G7" s="1">
        <f t="shared" si="0">D7-C7-(F7-E7)</f>
        <v>-9</v>
      </c>
      <c r="H7" s="9">
        <f t="shared" si="1">B7*G7</f>
        <v>-1242</v>
      </c>
    </row>
    <row r="8" spans="1:8">
      <c r="A8" s="16" t="s">
        <v>109</v>
      </c>
      <c r="B8" s="9">
        <v>150</v>
      </c>
      <c r="C8" s="10">
        <v>44794</v>
      </c>
      <c r="D8" s="10">
        <v>44777</v>
      </c>
      <c r="E8" s="10"/>
      <c r="F8" s="10"/>
      <c r="G8" s="1">
        <f t="shared" si="0">D8-C8-(F8-E8)</f>
        <v>-17</v>
      </c>
      <c r="H8" s="9">
        <f t="shared" si="1">B8*G8</f>
        <v>-2550</v>
      </c>
    </row>
    <row r="9" spans="1:8">
      <c r="A9" s="16" t="s">
        <v>110</v>
      </c>
      <c r="B9" s="9">
        <v>827.56</v>
      </c>
      <c r="C9" s="10">
        <v>44794</v>
      </c>
      <c r="D9" s="10">
        <v>44777</v>
      </c>
      <c r="E9" s="10"/>
      <c r="F9" s="10"/>
      <c r="G9" s="1">
        <f t="shared" si="0">D9-C9-(F9-E9)</f>
        <v>-17</v>
      </c>
      <c r="H9" s="9">
        <f t="shared" si="1">B9*G9</f>
        <v>-14068.52</v>
      </c>
    </row>
    <row r="10" spans="1:8">
      <c r="A10" s="16" t="s">
        <v>111</v>
      </c>
      <c r="B10" s="9">
        <v>19.44</v>
      </c>
      <c r="C10" s="10">
        <v>44786</v>
      </c>
      <c r="D10" s="10">
        <v>44777</v>
      </c>
      <c r="E10" s="10"/>
      <c r="F10" s="10"/>
      <c r="G10" s="1">
        <f t="shared" si="0">D10-C10-(F10-E10)</f>
        <v>-9</v>
      </c>
      <c r="H10" s="9">
        <f t="shared" si="1">B10*G10</f>
        <v>-174.96</v>
      </c>
    </row>
    <row r="11" spans="1:8">
      <c r="A11" s="16" t="s">
        <v>112</v>
      </c>
      <c r="B11" s="9">
        <v>112.4</v>
      </c>
      <c r="C11" s="10">
        <v>44826</v>
      </c>
      <c r="D11" s="10">
        <v>44820</v>
      </c>
      <c r="E11" s="10"/>
      <c r="F11" s="10"/>
      <c r="G11" s="1">
        <f t="shared" si="0">D11-C11-(F11-E11)</f>
        <v>-6</v>
      </c>
      <c r="H11" s="9">
        <f t="shared" si="1">B11*G11</f>
        <v>-674.4</v>
      </c>
    </row>
    <row r="12" spans="1:8">
      <c r="A12" s="16" t="s">
        <v>113</v>
      </c>
      <c r="B12" s="9">
        <v>150</v>
      </c>
      <c r="C12" s="10">
        <v>44811</v>
      </c>
      <c r="D12" s="10">
        <v>44820</v>
      </c>
      <c r="E12" s="10"/>
      <c r="F12" s="10"/>
      <c r="G12" s="1">
        <f t="shared" si="0">D12-C12-(F12-E12)</f>
        <v>9</v>
      </c>
      <c r="H12" s="9">
        <f t="shared" si="1">B12*G12</f>
        <v>1350</v>
      </c>
    </row>
    <row r="13" spans="1:8">
      <c r="A13" s="16" t="s">
        <v>114</v>
      </c>
      <c r="B13" s="9">
        <v>5.75</v>
      </c>
      <c r="C13" s="10">
        <v>44806</v>
      </c>
      <c r="D13" s="10">
        <v>44820</v>
      </c>
      <c r="E13" s="10"/>
      <c r="F13" s="10"/>
      <c r="G13" s="1">
        <f t="shared" si="0">D13-C13-(F13-E13)</f>
        <v>14</v>
      </c>
      <c r="H13" s="9">
        <f t="shared" si="1">B13*G13</f>
        <v>80.5</v>
      </c>
    </row>
    <row r="14" spans="1:8">
      <c r="A14" s="16" t="s">
        <v>115</v>
      </c>
      <c r="B14" s="9">
        <v>325</v>
      </c>
      <c r="C14" s="10">
        <v>44771</v>
      </c>
      <c r="D14" s="10">
        <v>44820</v>
      </c>
      <c r="E14" s="10"/>
      <c r="F14" s="10"/>
      <c r="G14" s="1">
        <f t="shared" si="0">D14-C14-(F14-E14)</f>
        <v>49</v>
      </c>
      <c r="H14" s="9">
        <f t="shared" si="1">B14*G14</f>
        <v>15925</v>
      </c>
    </row>
    <row r="15" spans="1:8">
      <c r="A15" s="16" t="s">
        <v>116</v>
      </c>
      <c r="B15" s="9">
        <v>249.12</v>
      </c>
      <c r="C15" s="10">
        <v>44861.568059756944</v>
      </c>
      <c r="D15" s="10">
        <v>44831</v>
      </c>
      <c r="E15" s="10"/>
      <c r="F15" s="10"/>
      <c r="G15" s="1">
        <f t="shared" si="0">D15-C15-(F15-E15)</f>
        <v>-30.568059756900766</v>
      </c>
      <c r="H15" s="9">
        <f t="shared" si="1">B15*G15</f>
        <v>-7615.11504663912</v>
      </c>
    </row>
    <row r="16" spans="1:8">
      <c r="A16" s="16" t="s">
        <v>117</v>
      </c>
      <c r="B16" s="9">
        <v>150</v>
      </c>
      <c r="C16" s="10">
        <v>44861.568607060188</v>
      </c>
      <c r="D16" s="10">
        <v>44831</v>
      </c>
      <c r="E16" s="10"/>
      <c r="F16" s="10"/>
      <c r="G16" s="1">
        <f t="shared" si="0">D16-C16-(F16-E16)</f>
        <v>-30.568607060202339</v>
      </c>
      <c r="H16" s="9">
        <f t="shared" si="1">B16*G16</f>
        <v>-4585.29105903035</v>
      </c>
    </row>
    <row r="17" spans="1:8">
      <c r="A17" s="16" t="s">
        <v>118</v>
      </c>
      <c r="B17" s="9">
        <v>85.8</v>
      </c>
      <c r="C17" s="10">
        <v>44861</v>
      </c>
      <c r="D17" s="10">
        <v>44831</v>
      </c>
      <c r="E17" s="10"/>
      <c r="F17" s="10"/>
      <c r="G17" s="1">
        <f t="shared" si="0">D17-C17-(F17-E17)</f>
        <v>-30</v>
      </c>
      <c r="H17" s="9">
        <f t="shared" si="1">B17*G17</f>
        <v>-2574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103094.71</v>
      </c>
      <c r="C1" s="49">
        <f>COUNTA(A4:A203)</f>
        <v>45</v>
      </c>
      <c r="G1" s="13">
        <f>IF(B1&lt;&gt;0,H1/B1,0)</f>
        <v>48.029960359251696</v>
      </c>
      <c r="H1" s="12">
        <f>SUM(H4:H195)</f>
        <v>4951634.8345485544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119</v>
      </c>
      <c r="B4" s="9">
        <v>65.57</v>
      </c>
      <c r="C4" s="10">
        <v>44861.511098726849</v>
      </c>
      <c r="D4" s="10">
        <v>44839</v>
      </c>
      <c r="E4" s="10"/>
      <c r="F4" s="10"/>
      <c r="G4" s="1">
        <f>D4-C4-(F4-E4)</f>
        <v>-22.511098726798082</v>
      </c>
      <c r="H4" s="9">
        <f>B4*G4</f>
        <v>-1476.05274351615</v>
      </c>
    </row>
    <row r="5" spans="1:8">
      <c r="A5" s="16" t="s">
        <v>120</v>
      </c>
      <c r="B5" s="9">
        <v>411.68</v>
      </c>
      <c r="C5" s="10">
        <v>44868</v>
      </c>
      <c r="D5" s="10">
        <v>44839</v>
      </c>
      <c r="E5" s="10"/>
      <c r="F5" s="10"/>
      <c r="G5" s="1">
        <f t="shared" si="0" ref="G5:G68">D5-C5-(F5-E5)</f>
        <v>-29</v>
      </c>
      <c r="H5" s="9">
        <f t="shared" si="1" ref="H5:H68">B5*G5</f>
        <v>-11938.72</v>
      </c>
    </row>
    <row r="6" spans="1:8">
      <c r="A6" s="16" t="s">
        <v>121</v>
      </c>
      <c r="B6" s="9">
        <v>602.75</v>
      </c>
      <c r="C6" s="10">
        <v>44868.479025729168</v>
      </c>
      <c r="D6" s="10">
        <v>44847</v>
      </c>
      <c r="E6" s="10"/>
      <c r="F6" s="10"/>
      <c r="G6" s="1">
        <f t="shared" si="0">D6-C6-(F6-E6)</f>
        <v>-21.479025729197019</v>
      </c>
      <c r="H6" s="9">
        <f t="shared" si="1">B6*G6</f>
        <v>-12946.4827582735</v>
      </c>
    </row>
    <row r="7" spans="1:8">
      <c r="A7" s="16" t="s">
        <v>122</v>
      </c>
      <c r="B7" s="9">
        <v>357.6</v>
      </c>
      <c r="C7" s="10">
        <v>44867</v>
      </c>
      <c r="D7" s="10">
        <v>44847</v>
      </c>
      <c r="E7" s="10"/>
      <c r="F7" s="10"/>
      <c r="G7" s="1">
        <f t="shared" si="0">D7-C7-(F7-E7)</f>
        <v>-20</v>
      </c>
      <c r="H7" s="9">
        <f t="shared" si="1">B7*G7</f>
        <v>-7152</v>
      </c>
    </row>
    <row r="8" spans="1:8">
      <c r="A8" s="16" t="s">
        <v>123</v>
      </c>
      <c r="B8" s="9">
        <v>11.16</v>
      </c>
      <c r="C8" s="10">
        <v>44861</v>
      </c>
      <c r="D8" s="10">
        <v>44847</v>
      </c>
      <c r="E8" s="10"/>
      <c r="F8" s="10"/>
      <c r="G8" s="1">
        <f t="shared" si="0">D8-C8-(F8-E8)</f>
        <v>-14</v>
      </c>
      <c r="H8" s="9">
        <f t="shared" si="1">B8*G8</f>
        <v>-156.24</v>
      </c>
    </row>
    <row r="9" spans="1:8">
      <c r="A9" s="16" t="s">
        <v>124</v>
      </c>
      <c r="B9" s="9">
        <v>2535.9</v>
      </c>
      <c r="C9" s="10">
        <v>44861</v>
      </c>
      <c r="D9" s="10">
        <v>44847</v>
      </c>
      <c r="E9" s="10"/>
      <c r="F9" s="10"/>
      <c r="G9" s="1">
        <f t="shared" si="0">D9-C9-(F9-E9)</f>
        <v>-14</v>
      </c>
      <c r="H9" s="9">
        <f t="shared" si="1">B9*G9</f>
        <v>-35502.6</v>
      </c>
    </row>
    <row r="10" spans="1:8">
      <c r="A10" s="16" t="s">
        <v>125</v>
      </c>
      <c r="B10" s="9">
        <v>90</v>
      </c>
      <c r="C10" s="10">
        <v>44877.406319097223</v>
      </c>
      <c r="D10" s="10">
        <v>44847</v>
      </c>
      <c r="E10" s="10"/>
      <c r="F10" s="10"/>
      <c r="G10" s="1">
        <f t="shared" si="0">D10-C10-(F10-E10)</f>
        <v>-30.406319097201049</v>
      </c>
      <c r="H10" s="9">
        <f t="shared" si="1">B10*G10</f>
        <v>-2736.56871874809</v>
      </c>
    </row>
    <row r="11" spans="1:8">
      <c r="A11" s="16" t="s">
        <v>126</v>
      </c>
      <c r="B11" s="9">
        <v>5082</v>
      </c>
      <c r="C11" s="10">
        <v>44861</v>
      </c>
      <c r="D11" s="10">
        <v>44853</v>
      </c>
      <c r="E11" s="10"/>
      <c r="F11" s="10"/>
      <c r="G11" s="1">
        <f t="shared" si="0">D11-C11-(F11-E11)</f>
        <v>-8</v>
      </c>
      <c r="H11" s="9">
        <f t="shared" si="1">B11*G11</f>
        <v>-40656</v>
      </c>
    </row>
    <row r="12" spans="1:8">
      <c r="A12" s="16" t="s">
        <v>127</v>
      </c>
      <c r="B12" s="9">
        <v>150</v>
      </c>
      <c r="C12" s="10">
        <v>44861</v>
      </c>
      <c r="D12" s="10">
        <v>44853</v>
      </c>
      <c r="E12" s="10"/>
      <c r="F12" s="10"/>
      <c r="G12" s="1">
        <f t="shared" si="0">D12-C12-(F12-E12)</f>
        <v>-8</v>
      </c>
      <c r="H12" s="9">
        <f t="shared" si="1">B12*G12</f>
        <v>-1200</v>
      </c>
    </row>
    <row r="13" spans="1:8">
      <c r="A13" s="16" t="s">
        <v>128</v>
      </c>
      <c r="B13" s="9">
        <v>200</v>
      </c>
      <c r="C13" s="10">
        <v>44877.406364502312</v>
      </c>
      <c r="D13" s="10">
        <v>44859</v>
      </c>
      <c r="E13" s="10"/>
      <c r="F13" s="10"/>
      <c r="G13" s="1">
        <f t="shared" si="0">D13-C13-(F13-E13)</f>
        <v>-18.406364502297947</v>
      </c>
      <c r="H13" s="9">
        <f t="shared" si="1">B13*G13</f>
        <v>-3681.27290045959</v>
      </c>
    </row>
    <row r="14" spans="1:8">
      <c r="A14" s="16" t="s">
        <v>129</v>
      </c>
      <c r="B14" s="9">
        <v>1029</v>
      </c>
      <c r="C14" s="10">
        <v>44877.406357256943</v>
      </c>
      <c r="D14" s="10">
        <v>44859</v>
      </c>
      <c r="E14" s="10"/>
      <c r="F14" s="10"/>
      <c r="G14" s="1">
        <f t="shared" si="0">D14-C14-(F14-E14)</f>
        <v>-18.406357256899355</v>
      </c>
      <c r="H14" s="9">
        <f t="shared" si="1">B14*G14</f>
        <v>-18940.1416173494</v>
      </c>
    </row>
    <row r="15" spans="1:8">
      <c r="A15" s="16" t="s">
        <v>130</v>
      </c>
      <c r="B15" s="9">
        <v>180</v>
      </c>
      <c r="C15" s="10">
        <v>44877.406335567131</v>
      </c>
      <c r="D15" s="10">
        <v>44859</v>
      </c>
      <c r="E15" s="10"/>
      <c r="F15" s="10"/>
      <c r="G15" s="1">
        <f t="shared" si="0">D15-C15-(F15-E15)</f>
        <v>-18.40633556710236</v>
      </c>
      <c r="H15" s="9">
        <f t="shared" si="1">B15*G15</f>
        <v>-3313.14040207842</v>
      </c>
    </row>
    <row r="16" spans="1:8">
      <c r="A16" s="16" t="s">
        <v>131</v>
      </c>
      <c r="B16" s="9">
        <v>81.98</v>
      </c>
      <c r="C16" s="10">
        <v>44897.771539814814</v>
      </c>
      <c r="D16" s="10">
        <v>44873</v>
      </c>
      <c r="E16" s="10"/>
      <c r="F16" s="10"/>
      <c r="G16" s="1">
        <f t="shared" si="0">D16-C16-(F16-E16)</f>
        <v>-24.771539814799326</v>
      </c>
      <c r="H16" s="9">
        <f t="shared" si="1">B16*G16</f>
        <v>-2030.77083401725</v>
      </c>
    </row>
    <row r="17" spans="1:8">
      <c r="A17" s="16" t="s">
        <v>132</v>
      </c>
      <c r="B17" s="9">
        <v>2336.82</v>
      </c>
      <c r="C17" s="10">
        <v>44897.771563506947</v>
      </c>
      <c r="D17" s="10">
        <v>44873</v>
      </c>
      <c r="E17" s="10"/>
      <c r="F17" s="10"/>
      <c r="G17" s="1">
        <f t="shared" si="0">D17-C17-(F17-E17)</f>
        <v>-24.771563506903476</v>
      </c>
      <c r="H17" s="9">
        <f t="shared" si="1">B17*G17</f>
        <v>-57886.6850342022</v>
      </c>
    </row>
    <row r="18" spans="1:8">
      <c r="A18" s="16" t="s">
        <v>133</v>
      </c>
      <c r="B18" s="9">
        <v>3514.85</v>
      </c>
      <c r="C18" s="10">
        <v>44759</v>
      </c>
      <c r="D18" s="10">
        <v>44873</v>
      </c>
      <c r="E18" s="10"/>
      <c r="F18" s="10"/>
      <c r="G18" s="1">
        <f t="shared" si="0">D18-C18-(F18-E18)</f>
        <v>114</v>
      </c>
      <c r="H18" s="9">
        <f t="shared" si="1">B18*G18</f>
        <v>400692.9</v>
      </c>
    </row>
    <row r="19" spans="1:8">
      <c r="A19" s="16" t="s">
        <v>134</v>
      </c>
      <c r="B19" s="9">
        <v>277</v>
      </c>
      <c r="C19" s="10">
        <v>44861.5683840625</v>
      </c>
      <c r="D19" s="10">
        <v>44873</v>
      </c>
      <c r="E19" s="10"/>
      <c r="F19" s="10"/>
      <c r="G19" s="1">
        <f t="shared" si="0">D19-C19-(F19-E19)</f>
        <v>11.431615937501192</v>
      </c>
      <c r="H19" s="9">
        <f t="shared" si="1">B19*G19</f>
        <v>3166.55761468783</v>
      </c>
    </row>
    <row r="20" spans="1:8">
      <c r="A20" s="16" t="s">
        <v>135</v>
      </c>
      <c r="B20" s="9">
        <v>2473</v>
      </c>
      <c r="C20" s="10">
        <v>44909.431755289355</v>
      </c>
      <c r="D20" s="10">
        <v>44886</v>
      </c>
      <c r="E20" s="10"/>
      <c r="F20" s="10"/>
      <c r="G20" s="1">
        <f t="shared" si="0">D20-C20-(F20-E20)</f>
        <v>-23.431755289399007</v>
      </c>
      <c r="H20" s="9">
        <f t="shared" si="1">B20*G20</f>
        <v>-57946.7308306838</v>
      </c>
    </row>
    <row r="21" spans="1:8">
      <c r="A21" s="16" t="s">
        <v>136</v>
      </c>
      <c r="B21" s="9">
        <v>247.46</v>
      </c>
      <c r="C21" s="10">
        <v>44897.767130868058</v>
      </c>
      <c r="D21" s="10">
        <v>44886</v>
      </c>
      <c r="E21" s="10"/>
      <c r="F21" s="10"/>
      <c r="G21" s="1">
        <f t="shared" si="0">D21-C21-(F21-E21)</f>
        <v>-11.767130868101958</v>
      </c>
      <c r="H21" s="9">
        <f t="shared" si="1">B21*G21</f>
        <v>-2911.89420462051</v>
      </c>
    </row>
    <row r="22" spans="1:8">
      <c r="A22" s="16" t="s">
        <v>137</v>
      </c>
      <c r="B22" s="9">
        <v>5404.6</v>
      </c>
      <c r="C22" s="10">
        <v>44897.771553553241</v>
      </c>
      <c r="D22" s="10">
        <v>44886</v>
      </c>
      <c r="E22" s="10"/>
      <c r="F22" s="10"/>
      <c r="G22" s="1">
        <f t="shared" si="0">D22-C22-(F22-E22)</f>
        <v>-11.771553553197009</v>
      </c>
      <c r="H22" s="9">
        <f t="shared" si="1">B22*G22</f>
        <v>-63620.5383336086</v>
      </c>
    </row>
    <row r="23" spans="1:8">
      <c r="A23" s="16" t="s">
        <v>138</v>
      </c>
      <c r="B23" s="9">
        <v>387.38</v>
      </c>
      <c r="C23" s="10">
        <v>44909.431816435186</v>
      </c>
      <c r="D23" s="10">
        <v>44886</v>
      </c>
      <c r="E23" s="10"/>
      <c r="F23" s="10"/>
      <c r="G23" s="1">
        <f t="shared" si="0">D23-C23-(F23-E23)</f>
        <v>-23.431816435200744</v>
      </c>
      <c r="H23" s="9">
        <f t="shared" si="1">B23*G23</f>
        <v>-9077.01705066806</v>
      </c>
    </row>
    <row r="24" spans="1:8">
      <c r="A24" s="16" t="s">
        <v>139</v>
      </c>
      <c r="B24" s="9">
        <v>179.9</v>
      </c>
      <c r="C24" s="10">
        <v>44910.698577083334</v>
      </c>
      <c r="D24" s="10">
        <v>44886</v>
      </c>
      <c r="E24" s="10"/>
      <c r="F24" s="10"/>
      <c r="G24" s="1">
        <f t="shared" si="0">D24-C24-(F24-E24)</f>
        <v>-24.698577083298005</v>
      </c>
      <c r="H24" s="9">
        <f t="shared" si="1">B24*G24</f>
        <v>-4443.27401728531</v>
      </c>
    </row>
    <row r="25" spans="1:8">
      <c r="A25" s="16" t="s">
        <v>140</v>
      </c>
      <c r="B25" s="9">
        <v>47572.53</v>
      </c>
      <c r="C25" s="10">
        <v>44800</v>
      </c>
      <c r="D25" s="10">
        <v>44908</v>
      </c>
      <c r="E25" s="10"/>
      <c r="F25" s="10"/>
      <c r="G25" s="1">
        <f t="shared" si="0">D25-C25-(F25-E25)</f>
        <v>108</v>
      </c>
      <c r="H25" s="9">
        <f t="shared" si="1">B25*G25</f>
        <v>5137833.24</v>
      </c>
    </row>
    <row r="26" spans="1:8">
      <c r="A26" s="16" t="s">
        <v>141</v>
      </c>
      <c r="B26" s="9">
        <v>9218.9</v>
      </c>
      <c r="C26" s="10">
        <v>44938</v>
      </c>
      <c r="D26" s="10">
        <v>44908</v>
      </c>
      <c r="E26" s="10"/>
      <c r="F26" s="10"/>
      <c r="G26" s="1">
        <f t="shared" si="0">D26-C26-(F26-E26)</f>
        <v>-30</v>
      </c>
      <c r="H26" s="9">
        <f t="shared" si="1">B26*G26</f>
        <v>-276567</v>
      </c>
    </row>
    <row r="27" spans="1:8">
      <c r="A27" s="16" t="s">
        <v>142</v>
      </c>
      <c r="B27" s="9">
        <v>747.3</v>
      </c>
      <c r="C27" s="10">
        <v>44937.965828935186</v>
      </c>
      <c r="D27" s="10">
        <v>44908</v>
      </c>
      <c r="E27" s="10"/>
      <c r="F27" s="10"/>
      <c r="G27" s="1">
        <f t="shared" si="0">D27-C27-(F27-E27)</f>
        <v>-29.965828935200989</v>
      </c>
      <c r="H27" s="9">
        <f t="shared" si="1">B27*G27</f>
        <v>-22393.4639632757</v>
      </c>
    </row>
    <row r="28" spans="1:8">
      <c r="A28" s="16" t="s">
        <v>143</v>
      </c>
      <c r="B28" s="9">
        <v>1108.74</v>
      </c>
      <c r="C28" s="10">
        <v>44937.965808483794</v>
      </c>
      <c r="D28" s="10">
        <v>44908</v>
      </c>
      <c r="E28" s="10"/>
      <c r="F28" s="10"/>
      <c r="G28" s="1">
        <f t="shared" si="0">D28-C28-(F28-E28)</f>
        <v>-29.965808483801084</v>
      </c>
      <c r="H28" s="9">
        <f t="shared" si="1">B28*G28</f>
        <v>-33224.2904983296</v>
      </c>
    </row>
    <row r="29" spans="1:8">
      <c r="A29" s="16" t="s">
        <v>144</v>
      </c>
      <c r="B29" s="9">
        <v>537.05</v>
      </c>
      <c r="C29" s="10">
        <v>44938</v>
      </c>
      <c r="D29" s="10">
        <v>44908</v>
      </c>
      <c r="E29" s="10"/>
      <c r="F29" s="10"/>
      <c r="G29" s="1">
        <f t="shared" si="0">D29-C29-(F29-E29)</f>
        <v>-30</v>
      </c>
      <c r="H29" s="9">
        <f t="shared" si="1">B29*G29</f>
        <v>-16111.5</v>
      </c>
    </row>
    <row r="30" spans="1:8">
      <c r="A30" s="16" t="s">
        <v>145</v>
      </c>
      <c r="B30" s="9">
        <v>2029.89</v>
      </c>
      <c r="C30" s="10">
        <v>44927</v>
      </c>
      <c r="D30" s="10">
        <v>44908</v>
      </c>
      <c r="E30" s="10"/>
      <c r="F30" s="10"/>
      <c r="G30" s="1">
        <f t="shared" si="0">D30-C30-(F30-E30)</f>
        <v>-19</v>
      </c>
      <c r="H30" s="9">
        <f t="shared" si="1">B30*G30</f>
        <v>-38567.91</v>
      </c>
    </row>
    <row r="31" spans="1:8">
      <c r="A31" s="16" t="s">
        <v>146</v>
      </c>
      <c r="B31" s="9">
        <v>396.3</v>
      </c>
      <c r="C31" s="10">
        <v>44937.965858599535</v>
      </c>
      <c r="D31" s="10">
        <v>44908</v>
      </c>
      <c r="E31" s="10"/>
      <c r="F31" s="10"/>
      <c r="G31" s="1">
        <f t="shared" si="0">D31-C31-(F31-E31)</f>
        <v>-29.965858599498461</v>
      </c>
      <c r="H31" s="9">
        <f t="shared" si="1">B31*G31</f>
        <v>-11875.4697629812</v>
      </c>
    </row>
    <row r="32" spans="1:8">
      <c r="A32" s="16" t="s">
        <v>147</v>
      </c>
      <c r="B32" s="9">
        <v>150</v>
      </c>
      <c r="C32" s="10">
        <v>44937.965845949075</v>
      </c>
      <c r="D32" s="10">
        <v>44908</v>
      </c>
      <c r="E32" s="10"/>
      <c r="F32" s="10"/>
      <c r="G32" s="1">
        <f t="shared" si="0">D32-C32-(F32-E32)</f>
        <v>-29.965845949096547</v>
      </c>
      <c r="H32" s="9">
        <f t="shared" si="1">B32*G32</f>
        <v>-4494.87689236448</v>
      </c>
    </row>
    <row r="33" spans="1:8">
      <c r="A33" s="16" t="s">
        <v>148</v>
      </c>
      <c r="B33" s="9">
        <v>150</v>
      </c>
      <c r="C33" s="10">
        <v>44937.965823344908</v>
      </c>
      <c r="D33" s="10">
        <v>44908</v>
      </c>
      <c r="E33" s="10"/>
      <c r="F33" s="10"/>
      <c r="G33" s="1">
        <f t="shared" si="0">D33-C33-(F33-E33)</f>
        <v>-29.965823344900855</v>
      </c>
      <c r="H33" s="9">
        <f t="shared" si="1">B33*G33</f>
        <v>-4494.87350173513</v>
      </c>
    </row>
    <row r="34" spans="1:8">
      <c r="A34" s="16" t="s">
        <v>149</v>
      </c>
      <c r="B34" s="9">
        <v>30.48</v>
      </c>
      <c r="C34" s="10">
        <v>44938</v>
      </c>
      <c r="D34" s="10">
        <v>44915</v>
      </c>
      <c r="E34" s="10"/>
      <c r="F34" s="10"/>
      <c r="G34" s="1">
        <f t="shared" si="0">D34-C34-(F34-E34)</f>
        <v>-23</v>
      </c>
      <c r="H34" s="9">
        <f t="shared" si="1">B34*G34</f>
        <v>-701.04</v>
      </c>
    </row>
    <row r="35" spans="1:8">
      <c r="A35" s="16" t="s">
        <v>150</v>
      </c>
      <c r="B35" s="9">
        <v>203</v>
      </c>
      <c r="C35" s="10">
        <v>44938</v>
      </c>
      <c r="D35" s="10">
        <v>44915</v>
      </c>
      <c r="E35" s="10"/>
      <c r="F35" s="10"/>
      <c r="G35" s="1">
        <f t="shared" si="0">D35-C35-(F35-E35)</f>
        <v>-23</v>
      </c>
      <c r="H35" s="9">
        <f t="shared" si="1">B35*G35</f>
        <v>-4669</v>
      </c>
    </row>
    <row r="36" spans="1:8">
      <c r="A36" s="16" t="s">
        <v>151</v>
      </c>
      <c r="B36" s="9">
        <v>6660</v>
      </c>
      <c r="C36" s="10">
        <v>44938</v>
      </c>
      <c r="D36" s="10">
        <v>44915</v>
      </c>
      <c r="E36" s="10"/>
      <c r="F36" s="10"/>
      <c r="G36" s="1">
        <f t="shared" si="0">D36-C36-(F36-E36)</f>
        <v>-23</v>
      </c>
      <c r="H36" s="9">
        <f t="shared" si="1">B36*G36</f>
        <v>-153180</v>
      </c>
    </row>
    <row r="37" spans="1:8">
      <c r="A37" s="16" t="s">
        <v>152</v>
      </c>
      <c r="B37" s="9">
        <v>179</v>
      </c>
      <c r="C37" s="10">
        <v>44927</v>
      </c>
      <c r="D37" s="10">
        <v>44915</v>
      </c>
      <c r="E37" s="10"/>
      <c r="F37" s="10"/>
      <c r="G37" s="1">
        <f t="shared" si="0">D37-C37-(F37-E37)</f>
        <v>-12</v>
      </c>
      <c r="H37" s="9">
        <f t="shared" si="1">B37*G37</f>
        <v>-2148</v>
      </c>
    </row>
    <row r="38" spans="1:8">
      <c r="A38" s="16" t="s">
        <v>153</v>
      </c>
      <c r="B38" s="9">
        <v>186.5</v>
      </c>
      <c r="C38" s="10">
        <v>44937.965841053243</v>
      </c>
      <c r="D38" s="10">
        <v>44915</v>
      </c>
      <c r="E38" s="10"/>
      <c r="F38" s="10"/>
      <c r="G38" s="1">
        <f t="shared" si="0">D38-C38-(F38-E38)</f>
        <v>-22.965841053199256</v>
      </c>
      <c r="H38" s="9">
        <f t="shared" si="1">B38*G38</f>
        <v>-4283.12935642166</v>
      </c>
    </row>
    <row r="39" spans="1:8">
      <c r="A39" s="16" t="s">
        <v>154</v>
      </c>
      <c r="B39" s="9">
        <v>85.8</v>
      </c>
      <c r="C39" s="10">
        <v>44940</v>
      </c>
      <c r="D39" s="10">
        <v>44915</v>
      </c>
      <c r="E39" s="10"/>
      <c r="F39" s="10"/>
      <c r="G39" s="1">
        <f t="shared" si="0">D39-C39-(F39-E39)</f>
        <v>-25</v>
      </c>
      <c r="H39" s="9">
        <f t="shared" si="1">B39*G39</f>
        <v>-2145</v>
      </c>
    </row>
    <row r="40" spans="1:8">
      <c r="A40" s="16" t="s">
        <v>155</v>
      </c>
      <c r="B40" s="9">
        <v>2000</v>
      </c>
      <c r="C40" s="10">
        <v>44944</v>
      </c>
      <c r="D40" s="10">
        <v>44915</v>
      </c>
      <c r="E40" s="10"/>
      <c r="F40" s="10"/>
      <c r="G40" s="1">
        <f t="shared" si="0">D40-C40-(F40-E40)</f>
        <v>-29</v>
      </c>
      <c r="H40" s="9">
        <f t="shared" si="1">B40*G40</f>
        <v>-58000</v>
      </c>
    </row>
    <row r="41" spans="1:8">
      <c r="A41" s="16" t="s">
        <v>156</v>
      </c>
      <c r="B41" s="9">
        <v>1110</v>
      </c>
      <c r="C41" s="10">
        <v>44940.600251932869</v>
      </c>
      <c r="D41" s="10">
        <v>44915</v>
      </c>
      <c r="E41" s="10"/>
      <c r="F41" s="10"/>
      <c r="G41" s="1">
        <f t="shared" si="0">D41-C41-(F41-E41)</f>
        <v>-25.600251932897663</v>
      </c>
      <c r="H41" s="9">
        <f t="shared" si="1">B41*G41</f>
        <v>-28416.2796455164</v>
      </c>
    </row>
    <row r="42" spans="1:8">
      <c r="A42" s="16" t="s">
        <v>157</v>
      </c>
      <c r="B42" s="9">
        <v>368</v>
      </c>
      <c r="C42" s="10">
        <v>44945</v>
      </c>
      <c r="D42" s="10">
        <v>44915</v>
      </c>
      <c r="E42" s="10"/>
      <c r="F42" s="10"/>
      <c r="G42" s="1">
        <f t="shared" si="0">D42-C42-(F42-E42)</f>
        <v>-30</v>
      </c>
      <c r="H42" s="9">
        <f t="shared" si="1">B42*G42</f>
        <v>-11040</v>
      </c>
    </row>
    <row r="43" spans="1:8">
      <c r="A43" s="16" t="s">
        <v>158</v>
      </c>
      <c r="B43" s="9">
        <v>3903.8</v>
      </c>
      <c r="C43" s="10">
        <v>44801</v>
      </c>
      <c r="D43" s="10">
        <v>44915</v>
      </c>
      <c r="E43" s="10"/>
      <c r="F43" s="10"/>
      <c r="G43" s="1">
        <f t="shared" si="0">D43-C43-(F43-E43)</f>
        <v>114</v>
      </c>
      <c r="H43" s="9">
        <f t="shared" si="1">B43*G43</f>
        <v>445033.2</v>
      </c>
    </row>
    <row r="44" spans="1:8">
      <c r="A44" s="16" t="s">
        <v>159</v>
      </c>
      <c r="B44" s="9">
        <v>246</v>
      </c>
      <c r="C44" s="10">
        <v>44945</v>
      </c>
      <c r="D44" s="10">
        <v>44915</v>
      </c>
      <c r="E44" s="10"/>
      <c r="F44" s="10"/>
      <c r="G44" s="1">
        <f t="shared" si="0">D44-C44-(F44-E44)</f>
        <v>-30</v>
      </c>
      <c r="H44" s="9">
        <f t="shared" si="1">B44*G44</f>
        <v>-7380</v>
      </c>
    </row>
    <row r="45" spans="1:8">
      <c r="A45" s="16" t="s">
        <v>160</v>
      </c>
      <c r="B45" s="9">
        <v>96</v>
      </c>
      <c r="C45" s="10">
        <v>44945</v>
      </c>
      <c r="D45" s="10">
        <v>44915</v>
      </c>
      <c r="E45" s="10"/>
      <c r="F45" s="10"/>
      <c r="G45" s="1">
        <f t="shared" si="0">D45-C45-(F45-E45)</f>
        <v>-30</v>
      </c>
      <c r="H45" s="9">
        <f t="shared" si="1">B45*G45</f>
        <v>-2880</v>
      </c>
    </row>
    <row r="46" spans="1:8">
      <c r="A46" s="16" t="s">
        <v>161</v>
      </c>
      <c r="B46" s="9">
        <v>91.8</v>
      </c>
      <c r="C46" s="10">
        <v>44945</v>
      </c>
      <c r="D46" s="10">
        <v>44915</v>
      </c>
      <c r="E46" s="10"/>
      <c r="F46" s="10"/>
      <c r="G46" s="1">
        <f t="shared" si="0">D46-C46-(F46-E46)</f>
        <v>-30</v>
      </c>
      <c r="H46" s="9">
        <f t="shared" si="1">B46*G46</f>
        <v>-2754</v>
      </c>
    </row>
    <row r="47" spans="1:8">
      <c r="A47" s="16" t="s">
        <v>162</v>
      </c>
      <c r="B47" s="9">
        <v>195</v>
      </c>
      <c r="C47" s="10">
        <v>44945</v>
      </c>
      <c r="D47" s="10">
        <v>44915</v>
      </c>
      <c r="E47" s="10"/>
      <c r="F47" s="10"/>
      <c r="G47" s="1">
        <f t="shared" si="0">D47-C47-(F47-E47)</f>
        <v>-30</v>
      </c>
      <c r="H47" s="9">
        <f t="shared" si="1">B47*G47</f>
        <v>-5850</v>
      </c>
    </row>
    <row r="48" spans="1:8">
      <c r="A48" s="16" t="s">
        <v>163</v>
      </c>
      <c r="B48" s="9">
        <v>209.97</v>
      </c>
      <c r="C48" s="10">
        <v>44945</v>
      </c>
      <c r="D48" s="10">
        <v>44915</v>
      </c>
      <c r="E48" s="10"/>
      <c r="F48" s="10"/>
      <c r="G48" s="1">
        <f t="shared" si="0">D48-C48-(F48-E48)</f>
        <v>-30</v>
      </c>
      <c r="H48" s="9">
        <f t="shared" si="1">B48*G48</f>
        <v>-6299.1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